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Documentos\2025\Orçamentos\"/>
    </mc:Choice>
  </mc:AlternateContent>
  <xr:revisionPtr revIDLastSave="0" documentId="13_ncr:1_{20420C4D-892E-4399-8183-4CC2FC6E4A04}" xr6:coauthVersionLast="47" xr6:coauthVersionMax="47" xr10:uidLastSave="{00000000-0000-0000-0000-000000000000}"/>
  <bookViews>
    <workbookView xWindow="-120" yWindow="-120" windowWidth="29040" windowHeight="15840" tabRatio="849" xr2:uid="{471C9EA0-936A-4052-8E96-D81B8B1CA6B2}"/>
  </bookViews>
  <sheets>
    <sheet name="APRESENTAÇÃO" sheetId="10" r:id="rId1"/>
    <sheet name="MEMÓRIA DE CÁLCULO" sheetId="16" r:id="rId2"/>
    <sheet name="COMPOSIÇÃO" sheetId="14" r:id="rId3"/>
  </sheets>
  <externalReferences>
    <externalReference r:id="rId4"/>
    <externalReference r:id="rId5"/>
  </externalReferences>
  <definedNames>
    <definedName name="_xlnm._FilterDatabase" localSheetId="0" hidden="1">APRESENTAÇÃO!$A$6:$K$517</definedName>
    <definedName name="_xlnm.Print_Area" localSheetId="0">APRESENTAÇÃO!$A$1:$K$519</definedName>
    <definedName name="_xlnm.Print_Area" localSheetId="2">COMPOSIÇÃO!$A$1:$G$18</definedName>
    <definedName name="_xlnm.Print_Area" localSheetId="1">'MEMÓRIA DE CÁLCULO'!$B$1:$N$589</definedName>
    <definedName name="_xlnm.Print_Titles" localSheetId="0">APRESENTAÇÃO!$6:$6</definedName>
    <definedName name="_xlnm.Print_Titles" localSheetId="1">'MEMÓRIA DE CÁLCULO'!$3:$4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7" i="10" l="1"/>
  <c r="I517" i="10"/>
  <c r="G517" i="10"/>
  <c r="K525" i="10"/>
  <c r="L422" i="10"/>
  <c r="E422" i="10" s="1"/>
  <c r="L418" i="10"/>
  <c r="E418" i="10" s="1"/>
  <c r="L417" i="10"/>
  <c r="E417" i="10" s="1"/>
  <c r="L185" i="10"/>
  <c r="E185" i="10" s="1"/>
  <c r="M185" i="10"/>
  <c r="L196" i="10"/>
  <c r="E196" i="10" s="1"/>
  <c r="L195" i="10"/>
  <c r="E195" i="10" s="1"/>
  <c r="L194" i="10"/>
  <c r="E194" i="10" s="1"/>
  <c r="L193" i="10"/>
  <c r="E193" i="10" s="1"/>
  <c r="L192" i="10"/>
  <c r="E192" i="10" s="1"/>
  <c r="L191" i="10"/>
  <c r="E191" i="10" s="1"/>
  <c r="L190" i="10"/>
  <c r="E190" i="10" s="1"/>
  <c r="L189" i="10"/>
  <c r="E189" i="10" s="1"/>
  <c r="L188" i="10"/>
  <c r="E188" i="10" s="1"/>
  <c r="J461" i="10"/>
  <c r="J460" i="10"/>
  <c r="L419" i="10" l="1"/>
  <c r="E419" i="10" s="1"/>
  <c r="I419" i="10" s="1"/>
  <c r="K419" i="10" s="1"/>
  <c r="L420" i="10"/>
  <c r="E420" i="10" s="1"/>
  <c r="I420" i="10" s="1"/>
  <c r="K420" i="10" s="1"/>
  <c r="N420" i="10" s="1"/>
  <c r="L421" i="10"/>
  <c r="E421" i="10" s="1"/>
  <c r="I421" i="10" s="1"/>
  <c r="K421" i="10" s="1"/>
  <c r="I263" i="10"/>
  <c r="H514" i="10"/>
  <c r="H512" i="10"/>
  <c r="H511" i="10"/>
  <c r="J511" i="10" s="1"/>
  <c r="H510" i="10"/>
  <c r="J510" i="10" s="1"/>
  <c r="J423" i="10"/>
  <c r="K586" i="16"/>
  <c r="N581" i="16" s="1"/>
  <c r="M581" i="16"/>
  <c r="K577" i="16"/>
  <c r="K579" i="16" s="1"/>
  <c r="M572" i="16"/>
  <c r="K567" i="16"/>
  <c r="K566" i="16"/>
  <c r="K565" i="16"/>
  <c r="K564" i="16"/>
  <c r="K563" i="16"/>
  <c r="K562" i="16"/>
  <c r="K561" i="16"/>
  <c r="K559" i="16"/>
  <c r="K558" i="16"/>
  <c r="K557" i="16"/>
  <c r="K556" i="16"/>
  <c r="K555" i="16"/>
  <c r="K553" i="16"/>
  <c r="K552" i="16"/>
  <c r="K551" i="16"/>
  <c r="K550" i="16"/>
  <c r="K549" i="16"/>
  <c r="K548" i="16"/>
  <c r="M543" i="16"/>
  <c r="K539" i="16"/>
  <c r="N534" i="16" s="1"/>
  <c r="M534" i="16"/>
  <c r="K530" i="16"/>
  <c r="K532" i="16" s="1"/>
  <c r="M525" i="16"/>
  <c r="K521" i="16"/>
  <c r="K520" i="16"/>
  <c r="K519" i="16"/>
  <c r="K518" i="16"/>
  <c r="K517" i="16"/>
  <c r="K516" i="16"/>
  <c r="K515" i="16"/>
  <c r="K514" i="16"/>
  <c r="K513" i="16"/>
  <c r="K512" i="16"/>
  <c r="K511" i="16"/>
  <c r="K510" i="16"/>
  <c r="K509" i="16"/>
  <c r="K508" i="16"/>
  <c r="K507" i="16"/>
  <c r="K506" i="16"/>
  <c r="K505" i="16"/>
  <c r="K504" i="16"/>
  <c r="M499" i="16"/>
  <c r="P422" i="10"/>
  <c r="J422" i="10"/>
  <c r="I422" i="10"/>
  <c r="K422" i="10" s="1"/>
  <c r="P421" i="10"/>
  <c r="J421" i="10"/>
  <c r="P420" i="10"/>
  <c r="J420" i="10"/>
  <c r="P419" i="10"/>
  <c r="J419" i="10"/>
  <c r="P418" i="10"/>
  <c r="J418" i="10"/>
  <c r="P417" i="10"/>
  <c r="J417" i="10"/>
  <c r="I417" i="10"/>
  <c r="K417" i="10" s="1"/>
  <c r="O416" i="10"/>
  <c r="N416" i="10"/>
  <c r="G416" i="10"/>
  <c r="K523" i="16" l="1"/>
  <c r="N499" i="16" s="1"/>
  <c r="K569" i="16"/>
  <c r="N543" i="16" s="1"/>
  <c r="N525" i="16"/>
  <c r="K541" i="16"/>
  <c r="K588" i="16"/>
  <c r="N572" i="16"/>
  <c r="O419" i="10"/>
  <c r="N419" i="10"/>
  <c r="N422" i="10"/>
  <c r="O422" i="10"/>
  <c r="O417" i="10"/>
  <c r="N417" i="10"/>
  <c r="O421" i="10"/>
  <c r="N421" i="10"/>
  <c r="I418" i="10"/>
  <c r="O420" i="10"/>
  <c r="K418" i="10" l="1"/>
  <c r="K416" i="10" s="1"/>
  <c r="I416" i="10"/>
  <c r="N418" i="10" l="1"/>
  <c r="O418" i="10"/>
  <c r="N523" i="10" l="1"/>
  <c r="E8" i="14" l="1"/>
  <c r="G8" i="14" s="1"/>
  <c r="C8" i="14"/>
  <c r="G9" i="14" l="1"/>
  <c r="M524" i="10"/>
  <c r="M525" i="10" s="1"/>
  <c r="M526" i="10" s="1"/>
  <c r="G500" i="10" l="1"/>
  <c r="G484" i="10"/>
  <c r="G450" i="10"/>
  <c r="G449" i="10"/>
  <c r="G414" i="10"/>
  <c r="G413" i="10"/>
  <c r="G412" i="10"/>
  <c r="G411" i="10"/>
  <c r="G410" i="10"/>
  <c r="G409" i="10"/>
  <c r="G408" i="10"/>
  <c r="G407" i="10"/>
  <c r="G406" i="10"/>
  <c r="G405" i="10"/>
  <c r="G404" i="10"/>
  <c r="G403" i="10"/>
  <c r="G402" i="10"/>
  <c r="G401" i="10"/>
  <c r="G400" i="10"/>
  <c r="G399" i="10"/>
  <c r="G398" i="10"/>
  <c r="K398" i="10" s="1"/>
  <c r="N398" i="10" s="1"/>
  <c r="G397" i="10"/>
  <c r="P414" i="10"/>
  <c r="J414" i="10"/>
  <c r="I414" i="10"/>
  <c r="P413" i="10"/>
  <c r="J413" i="10"/>
  <c r="I413" i="10"/>
  <c r="P412" i="10"/>
  <c r="J412" i="10"/>
  <c r="I412" i="10"/>
  <c r="K412" i="10" s="1"/>
  <c r="P411" i="10"/>
  <c r="J411" i="10"/>
  <c r="I411" i="10"/>
  <c r="P410" i="10"/>
  <c r="J410" i="10"/>
  <c r="I410" i="10"/>
  <c r="P409" i="10"/>
  <c r="J409" i="10"/>
  <c r="I409" i="10"/>
  <c r="P408" i="10"/>
  <c r="J408" i="10"/>
  <c r="I408" i="10"/>
  <c r="K408" i="10" s="1"/>
  <c r="P407" i="10"/>
  <c r="J407" i="10"/>
  <c r="I407" i="10"/>
  <c r="P406" i="10"/>
  <c r="J406" i="10"/>
  <c r="I406" i="10"/>
  <c r="P405" i="10"/>
  <c r="J405" i="10"/>
  <c r="I405" i="10"/>
  <c r="P404" i="10"/>
  <c r="J404" i="10"/>
  <c r="I404" i="10"/>
  <c r="P403" i="10"/>
  <c r="J403" i="10"/>
  <c r="I403" i="10"/>
  <c r="P402" i="10"/>
  <c r="J402" i="10"/>
  <c r="I402" i="10"/>
  <c r="P401" i="10"/>
  <c r="J401" i="10"/>
  <c r="I401" i="10"/>
  <c r="K401" i="10" s="1"/>
  <c r="P400" i="10"/>
  <c r="J400" i="10"/>
  <c r="I400" i="10"/>
  <c r="K400" i="10" s="1"/>
  <c r="P399" i="10"/>
  <c r="J399" i="10"/>
  <c r="I399" i="10"/>
  <c r="P398" i="10"/>
  <c r="J398" i="10"/>
  <c r="I398" i="10"/>
  <c r="P397" i="10"/>
  <c r="J397" i="10"/>
  <c r="I397" i="10"/>
  <c r="K397" i="10" s="1"/>
  <c r="O396" i="10"/>
  <c r="N396" i="10"/>
  <c r="G358" i="10"/>
  <c r="G357" i="10"/>
  <c r="G349" i="10"/>
  <c r="G207" i="10"/>
  <c r="G182" i="10"/>
  <c r="G181" i="10"/>
  <c r="G180" i="10"/>
  <c r="G179" i="10"/>
  <c r="G178" i="10"/>
  <c r="G177" i="10"/>
  <c r="G174" i="10"/>
  <c r="G173" i="10"/>
  <c r="G172" i="10"/>
  <c r="G171" i="10"/>
  <c r="G170" i="10"/>
  <c r="G169" i="10"/>
  <c r="G168" i="10"/>
  <c r="G167" i="10"/>
  <c r="G88" i="10"/>
  <c r="G33" i="10"/>
  <c r="G32" i="10"/>
  <c r="G31" i="10"/>
  <c r="G19" i="10"/>
  <c r="G18" i="10"/>
  <c r="K405" i="10" l="1"/>
  <c r="K413" i="10"/>
  <c r="K406" i="10"/>
  <c r="O406" i="10" s="1"/>
  <c r="K414" i="10"/>
  <c r="K410" i="10"/>
  <c r="O410" i="10" s="1"/>
  <c r="K403" i="10"/>
  <c r="K411" i="10"/>
  <c r="O411" i="10" s="1"/>
  <c r="K402" i="10"/>
  <c r="O402" i="10" s="1"/>
  <c r="K399" i="10"/>
  <c r="N399" i="10" s="1"/>
  <c r="K407" i="10"/>
  <c r="N407" i="10" s="1"/>
  <c r="K404" i="10"/>
  <c r="O404" i="10" s="1"/>
  <c r="K409" i="10"/>
  <c r="N409" i="10" s="1"/>
  <c r="N403" i="10"/>
  <c r="O403" i="10"/>
  <c r="O399" i="10"/>
  <c r="O408" i="10"/>
  <c r="N408" i="10"/>
  <c r="N404" i="10"/>
  <c r="O400" i="10"/>
  <c r="N400" i="10"/>
  <c r="N413" i="10"/>
  <c r="O413" i="10"/>
  <c r="N405" i="10"/>
  <c r="O405" i="10"/>
  <c r="N401" i="10"/>
  <c r="O401" i="10"/>
  <c r="O414" i="10"/>
  <c r="N414" i="10"/>
  <c r="O397" i="10"/>
  <c r="N397" i="10"/>
  <c r="O412" i="10"/>
  <c r="N412" i="10"/>
  <c r="I396" i="10"/>
  <c r="N406" i="10"/>
  <c r="N410" i="10" l="1"/>
  <c r="N411" i="10"/>
  <c r="N402" i="10"/>
  <c r="O407" i="10"/>
  <c r="K396" i="10"/>
  <c r="O409" i="10"/>
  <c r="H200" i="10" l="1"/>
  <c r="M487" i="16"/>
  <c r="C487" i="16"/>
  <c r="K483" i="16"/>
  <c r="K482" i="16"/>
  <c r="K481" i="16"/>
  <c r="K480" i="16"/>
  <c r="K479" i="16"/>
  <c r="K478" i="16"/>
  <c r="K477" i="16"/>
  <c r="K476" i="16"/>
  <c r="K475" i="16"/>
  <c r="K474" i="16"/>
  <c r="K473" i="16"/>
  <c r="K472" i="16"/>
  <c r="K471" i="16"/>
  <c r="K470" i="16"/>
  <c r="K469" i="16"/>
  <c r="K468" i="16"/>
  <c r="K467" i="16"/>
  <c r="K466" i="16"/>
  <c r="K465" i="16"/>
  <c r="K464" i="16"/>
  <c r="M459" i="16"/>
  <c r="C459" i="16"/>
  <c r="K455" i="16"/>
  <c r="K454" i="16"/>
  <c r="K453" i="16"/>
  <c r="K452" i="16"/>
  <c r="K451" i="16"/>
  <c r="K450" i="16"/>
  <c r="K449" i="16"/>
  <c r="K448" i="16"/>
  <c r="K447" i="16"/>
  <c r="K446" i="16"/>
  <c r="K445" i="16"/>
  <c r="K444" i="16"/>
  <c r="K443" i="16"/>
  <c r="K442" i="16"/>
  <c r="K441" i="16"/>
  <c r="K440" i="16"/>
  <c r="K439" i="16"/>
  <c r="K438" i="16"/>
  <c r="K437" i="16"/>
  <c r="K436" i="16"/>
  <c r="C431" i="16"/>
  <c r="M431" i="16"/>
  <c r="C6" i="16"/>
  <c r="C7" i="16"/>
  <c r="C63" i="16"/>
  <c r="C64" i="16"/>
  <c r="C138" i="16"/>
  <c r="C212" i="16"/>
  <c r="C266" i="16"/>
  <c r="C334" i="16"/>
  <c r="C363" i="16"/>
  <c r="K427" i="16"/>
  <c r="K426" i="16"/>
  <c r="K425" i="16"/>
  <c r="K424" i="16"/>
  <c r="K423" i="16"/>
  <c r="K422" i="16"/>
  <c r="K421" i="16"/>
  <c r="K420" i="16"/>
  <c r="K419" i="16"/>
  <c r="K418" i="16"/>
  <c r="K417" i="16"/>
  <c r="K416" i="16"/>
  <c r="K415" i="16"/>
  <c r="K414" i="16"/>
  <c r="K413" i="16"/>
  <c r="K412" i="16"/>
  <c r="K411" i="16"/>
  <c r="K410" i="16"/>
  <c r="K409" i="16"/>
  <c r="K408" i="16"/>
  <c r="K407" i="16"/>
  <c r="K406" i="16"/>
  <c r="K405" i="16"/>
  <c r="K404" i="16"/>
  <c r="K403" i="16"/>
  <c r="K402" i="16"/>
  <c r="K401" i="16"/>
  <c r="K400" i="16"/>
  <c r="K399" i="16"/>
  <c r="K398" i="16"/>
  <c r="K397" i="16"/>
  <c r="K396" i="16"/>
  <c r="K395" i="16"/>
  <c r="K394" i="16"/>
  <c r="K393" i="16"/>
  <c r="K392" i="16"/>
  <c r="K391" i="16"/>
  <c r="K390" i="16"/>
  <c r="K389" i="16"/>
  <c r="K388" i="16"/>
  <c r="K387" i="16"/>
  <c r="K386" i="16"/>
  <c r="K385" i="16"/>
  <c r="K384" i="16"/>
  <c r="K383" i="16"/>
  <c r="K382" i="16"/>
  <c r="K381" i="16"/>
  <c r="K380" i="16"/>
  <c r="K379" i="16"/>
  <c r="K378" i="16"/>
  <c r="K377" i="16"/>
  <c r="K376" i="16"/>
  <c r="K375" i="16"/>
  <c r="K374" i="16"/>
  <c r="K373" i="16"/>
  <c r="K372" i="16"/>
  <c r="K371" i="16"/>
  <c r="K370" i="16"/>
  <c r="K369" i="16"/>
  <c r="K368" i="16"/>
  <c r="O363" i="16"/>
  <c r="M363" i="16"/>
  <c r="K59" i="16"/>
  <c r="K58" i="16"/>
  <c r="K57" i="16"/>
  <c r="K56" i="16"/>
  <c r="K55" i="16"/>
  <c r="K54" i="16"/>
  <c r="K53" i="16"/>
  <c r="K52" i="16"/>
  <c r="K51" i="16"/>
  <c r="K330" i="16"/>
  <c r="K329" i="16"/>
  <c r="K328" i="16"/>
  <c r="K327" i="16"/>
  <c r="K326" i="16"/>
  <c r="K325" i="16"/>
  <c r="K324" i="16"/>
  <c r="K323" i="16"/>
  <c r="K322" i="16"/>
  <c r="K321" i="16"/>
  <c r="K320" i="16"/>
  <c r="K319" i="16"/>
  <c r="K318" i="16"/>
  <c r="K317" i="16"/>
  <c r="K316" i="16"/>
  <c r="K315" i="16"/>
  <c r="K314" i="16"/>
  <c r="K313" i="16"/>
  <c r="K312" i="16"/>
  <c r="K311" i="16"/>
  <c r="K310" i="16"/>
  <c r="O334" i="16"/>
  <c r="M334" i="16"/>
  <c r="O266" i="16"/>
  <c r="M266" i="16"/>
  <c r="K309" i="16"/>
  <c r="K308" i="16"/>
  <c r="K307" i="16"/>
  <c r="K306" i="16"/>
  <c r="K305" i="16"/>
  <c r="K304" i="16"/>
  <c r="K303" i="16"/>
  <c r="K302" i="16"/>
  <c r="K301" i="16"/>
  <c r="K300" i="16"/>
  <c r="K299" i="16"/>
  <c r="K298" i="16"/>
  <c r="K297" i="16"/>
  <c r="K296" i="16"/>
  <c r="K295" i="16"/>
  <c r="K294" i="16"/>
  <c r="K293" i="16"/>
  <c r="K292" i="16"/>
  <c r="K291" i="16"/>
  <c r="K290" i="16"/>
  <c r="K289" i="16"/>
  <c r="K288" i="16"/>
  <c r="K287" i="16"/>
  <c r="K286" i="16"/>
  <c r="K285" i="16"/>
  <c r="K284" i="16"/>
  <c r="K283" i="16"/>
  <c r="K282" i="16"/>
  <c r="K281" i="16"/>
  <c r="K280" i="16"/>
  <c r="K279" i="16"/>
  <c r="K278" i="16"/>
  <c r="K277" i="16"/>
  <c r="K276" i="16"/>
  <c r="K275" i="16"/>
  <c r="K274" i="16"/>
  <c r="K273" i="16"/>
  <c r="K272" i="16"/>
  <c r="K271" i="16"/>
  <c r="K262" i="16"/>
  <c r="K261" i="16"/>
  <c r="K260" i="16"/>
  <c r="K259" i="16"/>
  <c r="K258" i="16"/>
  <c r="K257" i="16"/>
  <c r="K256" i="16"/>
  <c r="K255" i="16"/>
  <c r="K254" i="16"/>
  <c r="K253" i="16"/>
  <c r="K252" i="16"/>
  <c r="K251" i="16"/>
  <c r="K250" i="16"/>
  <c r="K249" i="16"/>
  <c r="K248" i="16"/>
  <c r="K247" i="16"/>
  <c r="K246" i="16"/>
  <c r="K245" i="16"/>
  <c r="K244" i="16"/>
  <c r="K243" i="16"/>
  <c r="K242" i="16"/>
  <c r="K241" i="16"/>
  <c r="K240" i="16"/>
  <c r="K239" i="16"/>
  <c r="K238" i="16"/>
  <c r="K237" i="16"/>
  <c r="K236" i="16"/>
  <c r="K235" i="16"/>
  <c r="K234" i="16"/>
  <c r="K233" i="16"/>
  <c r="K232" i="16"/>
  <c r="K231" i="16"/>
  <c r="K230" i="16"/>
  <c r="K229" i="16"/>
  <c r="K228" i="16"/>
  <c r="K227" i="16"/>
  <c r="K226" i="16"/>
  <c r="K225" i="16"/>
  <c r="K224" i="16"/>
  <c r="K223" i="16"/>
  <c r="K222" i="16"/>
  <c r="K221" i="16"/>
  <c r="K220" i="16"/>
  <c r="K219" i="16"/>
  <c r="K218" i="16"/>
  <c r="K217" i="16"/>
  <c r="O212" i="16"/>
  <c r="M212" i="16"/>
  <c r="H189" i="10"/>
  <c r="O138" i="16" s="1"/>
  <c r="M138" i="16"/>
  <c r="K208" i="16"/>
  <c r="K207" i="16"/>
  <c r="K206" i="16"/>
  <c r="K205" i="16"/>
  <c r="K204" i="16"/>
  <c r="K203" i="16"/>
  <c r="K202" i="16"/>
  <c r="K201" i="16"/>
  <c r="K200" i="16"/>
  <c r="K199" i="16"/>
  <c r="K198" i="16"/>
  <c r="K197" i="16"/>
  <c r="K196" i="16"/>
  <c r="K195" i="16"/>
  <c r="K194" i="16"/>
  <c r="K193" i="16"/>
  <c r="K192" i="16"/>
  <c r="K191" i="16"/>
  <c r="K190" i="16"/>
  <c r="K189" i="16"/>
  <c r="K188" i="16"/>
  <c r="K187" i="16"/>
  <c r="K186" i="16"/>
  <c r="K185" i="16"/>
  <c r="K184" i="16"/>
  <c r="K183" i="16"/>
  <c r="K182" i="16"/>
  <c r="K181" i="16"/>
  <c r="K180" i="16"/>
  <c r="K179" i="16"/>
  <c r="K178" i="16"/>
  <c r="K177" i="16"/>
  <c r="K176" i="16"/>
  <c r="K175" i="16"/>
  <c r="K174" i="16"/>
  <c r="K173" i="16"/>
  <c r="K172" i="16"/>
  <c r="K171" i="16"/>
  <c r="K170" i="16"/>
  <c r="K169" i="16"/>
  <c r="K168" i="16"/>
  <c r="K167" i="16"/>
  <c r="K166" i="16"/>
  <c r="K165" i="16"/>
  <c r="K164" i="16"/>
  <c r="K163" i="16"/>
  <c r="K162" i="16"/>
  <c r="K161" i="16"/>
  <c r="K160" i="16"/>
  <c r="K159" i="16"/>
  <c r="K158" i="16"/>
  <c r="K157" i="16"/>
  <c r="K156" i="16"/>
  <c r="K155" i="16"/>
  <c r="K154" i="16"/>
  <c r="K153" i="16"/>
  <c r="K152" i="16"/>
  <c r="K151" i="16"/>
  <c r="K150" i="16"/>
  <c r="K149" i="16"/>
  <c r="K148" i="16"/>
  <c r="K147" i="16"/>
  <c r="K146" i="16"/>
  <c r="K145" i="16"/>
  <c r="K144" i="16"/>
  <c r="K143" i="16"/>
  <c r="O64" i="16"/>
  <c r="M64" i="16"/>
  <c r="M7" i="16"/>
  <c r="K50" i="16"/>
  <c r="K49" i="16"/>
  <c r="K48" i="16"/>
  <c r="K47" i="16"/>
  <c r="K46" i="16"/>
  <c r="K45" i="16"/>
  <c r="K44" i="16"/>
  <c r="K43" i="16"/>
  <c r="K42" i="16"/>
  <c r="K41" i="16"/>
  <c r="K40" i="16"/>
  <c r="K39" i="16"/>
  <c r="K38" i="16"/>
  <c r="K37" i="16"/>
  <c r="K36" i="16"/>
  <c r="K35" i="16"/>
  <c r="K34" i="16"/>
  <c r="K33" i="16"/>
  <c r="K32" i="16"/>
  <c r="K31" i="16"/>
  <c r="K30" i="16"/>
  <c r="K29" i="16"/>
  <c r="K28" i="16"/>
  <c r="K27" i="16"/>
  <c r="K26" i="16"/>
  <c r="K25" i="16"/>
  <c r="K24" i="16"/>
  <c r="K23" i="16"/>
  <c r="K22" i="16"/>
  <c r="K21" i="16"/>
  <c r="K20" i="16"/>
  <c r="K19" i="16"/>
  <c r="K18" i="16"/>
  <c r="K17" i="16"/>
  <c r="K16" i="16"/>
  <c r="K15" i="16"/>
  <c r="K14" i="16"/>
  <c r="K13" i="16"/>
  <c r="K12" i="16"/>
  <c r="K485" i="16" l="1"/>
  <c r="N459" i="16" s="1"/>
  <c r="H195" i="10" s="1"/>
  <c r="K457" i="16"/>
  <c r="N431" i="16" s="1"/>
  <c r="H194" i="10" s="1"/>
  <c r="K429" i="16"/>
  <c r="N363" i="16" s="1"/>
  <c r="K61" i="16"/>
  <c r="N7" i="16" s="1"/>
  <c r="H185" i="10" s="1"/>
  <c r="K332" i="16"/>
  <c r="N266" i="16" s="1"/>
  <c r="K264" i="16"/>
  <c r="N212" i="16" s="1"/>
  <c r="K210" i="16"/>
  <c r="N138" i="16" s="1"/>
  <c r="O431" i="16" l="1"/>
  <c r="O459" i="16"/>
  <c r="O7" i="16"/>
  <c r="K359" i="16"/>
  <c r="K358" i="16"/>
  <c r="K357" i="16"/>
  <c r="K356" i="16"/>
  <c r="K355" i="16"/>
  <c r="K354" i="16"/>
  <c r="K353" i="16"/>
  <c r="K352" i="16"/>
  <c r="K351" i="16"/>
  <c r="K350" i="16"/>
  <c r="K349" i="16"/>
  <c r="K348" i="16"/>
  <c r="K347" i="16"/>
  <c r="K346" i="16"/>
  <c r="K345" i="16"/>
  <c r="K344" i="16"/>
  <c r="K343" i="16"/>
  <c r="K342" i="16"/>
  <c r="K341" i="16"/>
  <c r="K340" i="16"/>
  <c r="K339" i="16"/>
  <c r="K134" i="16"/>
  <c r="K133" i="16"/>
  <c r="K132" i="16"/>
  <c r="K131" i="16"/>
  <c r="K130" i="16"/>
  <c r="K129" i="16"/>
  <c r="K128" i="16"/>
  <c r="K127" i="16"/>
  <c r="K126" i="16"/>
  <c r="K125" i="16"/>
  <c r="K124" i="16"/>
  <c r="K123" i="16"/>
  <c r="K122" i="16"/>
  <c r="K121" i="16"/>
  <c r="K120" i="16"/>
  <c r="K119" i="16"/>
  <c r="K118" i="16"/>
  <c r="K117" i="16"/>
  <c r="K116" i="16"/>
  <c r="K115" i="16"/>
  <c r="K114" i="16"/>
  <c r="K113" i="16"/>
  <c r="K112" i="16"/>
  <c r="K111" i="16"/>
  <c r="K110" i="16"/>
  <c r="K109" i="16"/>
  <c r="K108" i="16"/>
  <c r="K107" i="16"/>
  <c r="K106" i="16"/>
  <c r="K105" i="16"/>
  <c r="K104" i="16"/>
  <c r="K103" i="16"/>
  <c r="K102" i="16"/>
  <c r="K101" i="16"/>
  <c r="K100" i="16"/>
  <c r="K99" i="16"/>
  <c r="K98" i="16"/>
  <c r="K97" i="16"/>
  <c r="K96" i="16"/>
  <c r="K95" i="16"/>
  <c r="K94" i="16"/>
  <c r="K93" i="16"/>
  <c r="K92" i="16"/>
  <c r="K91" i="16"/>
  <c r="K90" i="16"/>
  <c r="K89" i="16"/>
  <c r="K88" i="16"/>
  <c r="K87" i="16"/>
  <c r="K86" i="16"/>
  <c r="K85" i="16"/>
  <c r="K84" i="16"/>
  <c r="K83" i="16"/>
  <c r="K82" i="16"/>
  <c r="K81" i="16"/>
  <c r="K80" i="16"/>
  <c r="K79" i="16"/>
  <c r="K78" i="16"/>
  <c r="K77" i="16"/>
  <c r="K76" i="16"/>
  <c r="K75" i="16"/>
  <c r="K74" i="16"/>
  <c r="K73" i="16"/>
  <c r="K72" i="16"/>
  <c r="K71" i="16"/>
  <c r="K70" i="16"/>
  <c r="K69" i="16"/>
  <c r="K136" i="16" l="1"/>
  <c r="N64" i="16" s="1"/>
  <c r="E492" i="16" s="1"/>
  <c r="K492" i="16" s="1"/>
  <c r="K494" i="16" s="1"/>
  <c r="N487" i="16" s="1"/>
  <c r="H196" i="10" s="1"/>
  <c r="O487" i="16" s="1"/>
  <c r="K361" i="16"/>
  <c r="N334" i="16" s="1"/>
  <c r="G7" i="14" l="1"/>
  <c r="G6" i="14"/>
  <c r="G12" i="14" l="1"/>
  <c r="G10" i="14"/>
  <c r="J185" i="10"/>
  <c r="I196" i="10"/>
  <c r="I195" i="10"/>
  <c r="I194" i="10"/>
  <c r="I193" i="10"/>
  <c r="I192" i="10"/>
  <c r="I191" i="10"/>
  <c r="I190" i="10"/>
  <c r="I189" i="10"/>
  <c r="I188" i="10"/>
  <c r="I182" i="10"/>
  <c r="I181" i="10"/>
  <c r="I180" i="10"/>
  <c r="I179" i="10"/>
  <c r="I178" i="10"/>
  <c r="I177" i="10"/>
  <c r="J331" i="10"/>
  <c r="J329" i="10"/>
  <c r="I331" i="10"/>
  <c r="I329" i="10"/>
  <c r="I313" i="10"/>
  <c r="I312" i="10"/>
  <c r="I28" i="10"/>
  <c r="I17" i="10"/>
  <c r="I16" i="10"/>
  <c r="I10" i="10"/>
  <c r="G14" i="14" l="1"/>
  <c r="G16" i="14" s="1"/>
  <c r="G18" i="14" s="1"/>
  <c r="I185" i="10" s="1"/>
  <c r="K185" i="10" s="1"/>
  <c r="O175" i="10"/>
  <c r="N175" i="10"/>
  <c r="J174" i="10"/>
  <c r="I174" i="10"/>
  <c r="J173" i="10"/>
  <c r="I173" i="10"/>
  <c r="K173" i="10" s="1"/>
  <c r="J172" i="10"/>
  <c r="I172" i="10"/>
  <c r="K172" i="10" s="1"/>
  <c r="O172" i="10" s="1"/>
  <c r="J171" i="10"/>
  <c r="I171" i="10"/>
  <c r="K171" i="10" s="1"/>
  <c r="J170" i="10"/>
  <c r="I170" i="10"/>
  <c r="K170" i="10" s="1"/>
  <c r="N170" i="10" s="1"/>
  <c r="J169" i="10"/>
  <c r="I169" i="10"/>
  <c r="K169" i="10" s="1"/>
  <c r="J168" i="10"/>
  <c r="I168" i="10"/>
  <c r="K168" i="10" s="1"/>
  <c r="O168" i="10" s="1"/>
  <c r="J167" i="10"/>
  <c r="I167" i="10"/>
  <c r="N166" i="10"/>
  <c r="O395" i="10"/>
  <c r="N395" i="10"/>
  <c r="I395" i="10"/>
  <c r="I370" i="10"/>
  <c r="M370" i="10" s="1"/>
  <c r="N370" i="10"/>
  <c r="O370" i="10"/>
  <c r="K174" i="10" l="1"/>
  <c r="N174" i="10" s="1"/>
  <c r="O170" i="10"/>
  <c r="I166" i="10"/>
  <c r="O173" i="10"/>
  <c r="N173" i="10"/>
  <c r="O169" i="10"/>
  <c r="N169" i="10"/>
  <c r="N171" i="10"/>
  <c r="O171" i="10"/>
  <c r="K167" i="10"/>
  <c r="N168" i="10"/>
  <c r="N172" i="10"/>
  <c r="O174" i="10" l="1"/>
  <c r="N167" i="10"/>
  <c r="K166" i="10"/>
  <c r="M166" i="10" s="1"/>
  <c r="O167" i="10"/>
  <c r="J195" i="10" l="1"/>
  <c r="J194" i="10"/>
  <c r="J193" i="10"/>
  <c r="J192" i="10"/>
  <c r="J191" i="10"/>
  <c r="O187" i="10"/>
  <c r="N187" i="10"/>
  <c r="J187" i="10"/>
  <c r="I184" i="10"/>
  <c r="O186" i="10"/>
  <c r="N186" i="10"/>
  <c r="K186" i="10"/>
  <c r="J186" i="10"/>
  <c r="O184" i="10"/>
  <c r="N184" i="10"/>
  <c r="J184" i="10"/>
  <c r="O183" i="10"/>
  <c r="N183" i="10"/>
  <c r="K183" i="10"/>
  <c r="J183" i="10"/>
  <c r="J182" i="10"/>
  <c r="K182" i="10"/>
  <c r="J181" i="10"/>
  <c r="K181" i="10"/>
  <c r="J180" i="10"/>
  <c r="K180" i="10"/>
  <c r="J179" i="10"/>
  <c r="K179" i="10"/>
  <c r="J178" i="10"/>
  <c r="K178" i="10"/>
  <c r="J177" i="10"/>
  <c r="K177" i="10"/>
  <c r="O176" i="10"/>
  <c r="N176" i="10"/>
  <c r="J176" i="10"/>
  <c r="J189" i="10" l="1"/>
  <c r="J188" i="10"/>
  <c r="J190" i="10"/>
  <c r="K190" i="10"/>
  <c r="K191" i="10"/>
  <c r="K192" i="10"/>
  <c r="K193" i="10"/>
  <c r="K194" i="10"/>
  <c r="K195" i="10"/>
  <c r="N178" i="10"/>
  <c r="O178" i="10"/>
  <c r="N180" i="10"/>
  <c r="O180" i="10"/>
  <c r="N182" i="10"/>
  <c r="O182" i="10"/>
  <c r="N177" i="10"/>
  <c r="K176" i="10"/>
  <c r="O177" i="10"/>
  <c r="N179" i="10"/>
  <c r="O179" i="10"/>
  <c r="N181" i="10"/>
  <c r="O181" i="10"/>
  <c r="I176" i="10"/>
  <c r="J196" i="10" l="1"/>
  <c r="K196" i="10"/>
  <c r="O196" i="10" s="1"/>
  <c r="K188" i="10"/>
  <c r="K189" i="10"/>
  <c r="O190" i="10"/>
  <c r="N190" i="10"/>
  <c r="O192" i="10"/>
  <c r="N192" i="10"/>
  <c r="O191" i="10"/>
  <c r="N191" i="10"/>
  <c r="K184" i="10"/>
  <c r="O195" i="10"/>
  <c r="N195" i="10"/>
  <c r="O194" i="10"/>
  <c r="N194" i="10"/>
  <c r="O193" i="10"/>
  <c r="N193" i="10"/>
  <c r="O185" i="10"/>
  <c r="N185" i="10"/>
  <c r="K187" i="10" l="1"/>
  <c r="I187" i="10"/>
  <c r="N196" i="10"/>
  <c r="O189" i="10"/>
  <c r="N189" i="10"/>
  <c r="O188" i="10"/>
  <c r="N188" i="10"/>
  <c r="I347" i="10" l="1"/>
  <c r="I344" i="10"/>
  <c r="J200" i="10"/>
  <c r="P357" i="10" l="1"/>
  <c r="P358" i="10"/>
  <c r="P188" i="10"/>
  <c r="P88" i="10"/>
  <c r="P32" i="10"/>
  <c r="P18" i="10"/>
  <c r="P31" i="10"/>
  <c r="P33" i="10"/>
  <c r="P349" i="10"/>
  <c r="P393" i="10"/>
  <c r="P162" i="10"/>
  <c r="P394" i="10"/>
  <c r="P19" i="10"/>
  <c r="P163" i="10"/>
  <c r="P449" i="10"/>
  <c r="P450" i="10"/>
  <c r="P164" i="10"/>
  <c r="P207" i="10"/>
  <c r="P484" i="10"/>
  <c r="P500" i="10"/>
  <c r="M501" i="10" l="1"/>
  <c r="M208" i="10"/>
  <c r="O515" i="10"/>
  <c r="O509" i="10"/>
  <c r="O505" i="10"/>
  <c r="O503" i="10"/>
  <c r="O502" i="10"/>
  <c r="O501" i="10"/>
  <c r="O486" i="10"/>
  <c r="O485" i="10"/>
  <c r="O474" i="10"/>
  <c r="O465" i="10"/>
  <c r="O461" i="10"/>
  <c r="O460" i="10"/>
  <c r="O451" i="10"/>
  <c r="O425" i="10"/>
  <c r="O424" i="10"/>
  <c r="O371" i="10"/>
  <c r="O365" i="10"/>
  <c r="O361" i="10"/>
  <c r="O359" i="10"/>
  <c r="O350" i="10"/>
  <c r="O346" i="10"/>
  <c r="O343" i="10"/>
  <c r="O341" i="10"/>
  <c r="O328" i="10"/>
  <c r="O327" i="10"/>
  <c r="O320" i="10"/>
  <c r="O318" i="10"/>
  <c r="O311" i="10"/>
  <c r="O304" i="10"/>
  <c r="O284" i="10"/>
  <c r="O278" i="10"/>
  <c r="O268" i="10"/>
  <c r="O267" i="10"/>
  <c r="O259" i="10"/>
  <c r="O253" i="10"/>
  <c r="O246" i="10"/>
  <c r="O242" i="10"/>
  <c r="O235" i="10"/>
  <c r="O221" i="10"/>
  <c r="O211" i="10"/>
  <c r="O210" i="10"/>
  <c r="O209" i="10"/>
  <c r="O208" i="10"/>
  <c r="O199" i="10"/>
  <c r="O198" i="10"/>
  <c r="O165" i="10"/>
  <c r="O122" i="10"/>
  <c r="O121" i="10"/>
  <c r="O116" i="10"/>
  <c r="O109" i="10"/>
  <c r="O89" i="10"/>
  <c r="O82" i="10"/>
  <c r="O73" i="10"/>
  <c r="O72" i="10"/>
  <c r="O66" i="10"/>
  <c r="O60" i="10"/>
  <c r="O59" i="10"/>
  <c r="O58" i="10"/>
  <c r="O52" i="10"/>
  <c r="O47" i="10"/>
  <c r="O36" i="10"/>
  <c r="O35" i="10"/>
  <c r="O34" i="10"/>
  <c r="O21" i="10"/>
  <c r="O20" i="10"/>
  <c r="N515" i="10"/>
  <c r="N509" i="10"/>
  <c r="N505" i="10"/>
  <c r="N503" i="10"/>
  <c r="N502" i="10"/>
  <c r="N501" i="10"/>
  <c r="N486" i="10"/>
  <c r="N485" i="10"/>
  <c r="N474" i="10"/>
  <c r="N465" i="10"/>
  <c r="N461" i="10"/>
  <c r="N460" i="10"/>
  <c r="N451" i="10"/>
  <c r="N425" i="10"/>
  <c r="N424" i="10"/>
  <c r="N371" i="10"/>
  <c r="N365" i="10"/>
  <c r="N361" i="10"/>
  <c r="N359" i="10"/>
  <c r="N350" i="10"/>
  <c r="N346" i="10"/>
  <c r="N343" i="10"/>
  <c r="N341" i="10"/>
  <c r="N328" i="10"/>
  <c r="N327" i="10"/>
  <c r="N320" i="10"/>
  <c r="N318" i="10"/>
  <c r="N311" i="10"/>
  <c r="N304" i="10"/>
  <c r="N284" i="10"/>
  <c r="N278" i="10"/>
  <c r="N268" i="10"/>
  <c r="N267" i="10"/>
  <c r="N259" i="10"/>
  <c r="N253" i="10"/>
  <c r="N246" i="10"/>
  <c r="N242" i="10"/>
  <c r="N235" i="10"/>
  <c r="N221" i="10"/>
  <c r="N211" i="10"/>
  <c r="N210" i="10"/>
  <c r="N209" i="10"/>
  <c r="N208" i="10"/>
  <c r="N199" i="10"/>
  <c r="N198" i="10"/>
  <c r="N165" i="10"/>
  <c r="N122" i="10"/>
  <c r="N121" i="10"/>
  <c r="N116" i="10"/>
  <c r="N109" i="10"/>
  <c r="N89" i="10"/>
  <c r="N82" i="10"/>
  <c r="N73" i="10"/>
  <c r="N72" i="10"/>
  <c r="N66" i="10"/>
  <c r="N60" i="10"/>
  <c r="N59" i="10"/>
  <c r="N58" i="10"/>
  <c r="N52" i="10"/>
  <c r="N47" i="10"/>
  <c r="N36" i="10"/>
  <c r="N35" i="10"/>
  <c r="N34" i="10"/>
  <c r="N21" i="10"/>
  <c r="N20" i="10"/>
  <c r="N8" i="10"/>
  <c r="K515" i="10"/>
  <c r="M515" i="10" s="1"/>
  <c r="J515" i="10"/>
  <c r="J514" i="10"/>
  <c r="I514" i="10"/>
  <c r="G514" i="10"/>
  <c r="J513" i="10"/>
  <c r="I513" i="10"/>
  <c r="G513" i="10"/>
  <c r="J512" i="10"/>
  <c r="I512" i="10"/>
  <c r="G512" i="10"/>
  <c r="I511" i="10"/>
  <c r="G511" i="10"/>
  <c r="I510" i="10"/>
  <c r="G510" i="10"/>
  <c r="J509" i="10"/>
  <c r="J508" i="10"/>
  <c r="I508" i="10"/>
  <c r="G508" i="10"/>
  <c r="J507" i="10"/>
  <c r="I507" i="10"/>
  <c r="G507" i="10"/>
  <c r="J506" i="10"/>
  <c r="I506" i="10"/>
  <c r="G506" i="10"/>
  <c r="J505" i="10"/>
  <c r="J504" i="10"/>
  <c r="I504" i="10"/>
  <c r="G504" i="10"/>
  <c r="K503" i="10"/>
  <c r="M503" i="10" s="1"/>
  <c r="J503" i="10"/>
  <c r="J502" i="10"/>
  <c r="J500" i="10"/>
  <c r="I500" i="10"/>
  <c r="J499" i="10"/>
  <c r="I499" i="10"/>
  <c r="G499" i="10"/>
  <c r="J498" i="10"/>
  <c r="I498" i="10"/>
  <c r="G498" i="10"/>
  <c r="J497" i="10"/>
  <c r="I497" i="10"/>
  <c r="G497" i="10"/>
  <c r="J496" i="10"/>
  <c r="I496" i="10"/>
  <c r="G496" i="10"/>
  <c r="J495" i="10"/>
  <c r="I495" i="10"/>
  <c r="G495" i="10"/>
  <c r="J494" i="10"/>
  <c r="I494" i="10"/>
  <c r="G494" i="10"/>
  <c r="J493" i="10"/>
  <c r="I493" i="10"/>
  <c r="G493" i="10"/>
  <c r="J492" i="10"/>
  <c r="I492" i="10"/>
  <c r="G492" i="10"/>
  <c r="J491" i="10"/>
  <c r="I491" i="10"/>
  <c r="G491" i="10"/>
  <c r="J490" i="10"/>
  <c r="I490" i="10"/>
  <c r="G490" i="10"/>
  <c r="J489" i="10"/>
  <c r="I489" i="10"/>
  <c r="G489" i="10"/>
  <c r="J488" i="10"/>
  <c r="I488" i="10"/>
  <c r="G488" i="10"/>
  <c r="J487" i="10"/>
  <c r="I487" i="10"/>
  <c r="G487" i="10"/>
  <c r="J486" i="10"/>
  <c r="J485" i="10"/>
  <c r="I485" i="10"/>
  <c r="K485" i="10" s="1"/>
  <c r="J484" i="10"/>
  <c r="I484" i="10"/>
  <c r="J483" i="10"/>
  <c r="I483" i="10"/>
  <c r="G483" i="10"/>
  <c r="J482" i="10"/>
  <c r="I482" i="10"/>
  <c r="G482" i="10"/>
  <c r="J481" i="10"/>
  <c r="I481" i="10"/>
  <c r="G481" i="10"/>
  <c r="J480" i="10"/>
  <c r="I480" i="10"/>
  <c r="G480" i="10"/>
  <c r="J479" i="10"/>
  <c r="I479" i="10"/>
  <c r="G479" i="10"/>
  <c r="J478" i="10"/>
  <c r="I478" i="10"/>
  <c r="G478" i="10"/>
  <c r="J477" i="10"/>
  <c r="I477" i="10"/>
  <c r="G477" i="10"/>
  <c r="J476" i="10"/>
  <c r="I476" i="10"/>
  <c r="G476" i="10"/>
  <c r="J475" i="10"/>
  <c r="I475" i="10"/>
  <c r="G475" i="10"/>
  <c r="K474" i="10"/>
  <c r="M474" i="10" s="1"/>
  <c r="J474" i="10"/>
  <c r="J473" i="10"/>
  <c r="I473" i="10"/>
  <c r="G473" i="10"/>
  <c r="J472" i="10"/>
  <c r="I472" i="10"/>
  <c r="G472" i="10"/>
  <c r="J471" i="10"/>
  <c r="I471" i="10"/>
  <c r="G471" i="10"/>
  <c r="J470" i="10"/>
  <c r="I470" i="10"/>
  <c r="G470" i="10"/>
  <c r="J469" i="10"/>
  <c r="I469" i="10"/>
  <c r="G469" i="10"/>
  <c r="J468" i="10"/>
  <c r="I468" i="10"/>
  <c r="G468" i="10"/>
  <c r="J467" i="10"/>
  <c r="I467" i="10"/>
  <c r="G467" i="10"/>
  <c r="J466" i="10"/>
  <c r="I466" i="10"/>
  <c r="G466" i="10"/>
  <c r="K465" i="10"/>
  <c r="M465" i="10" s="1"/>
  <c r="J465" i="10"/>
  <c r="J464" i="10"/>
  <c r="I464" i="10"/>
  <c r="G464" i="10"/>
  <c r="J463" i="10"/>
  <c r="I463" i="10"/>
  <c r="G463" i="10"/>
  <c r="J462" i="10"/>
  <c r="I462" i="10"/>
  <c r="G462" i="10"/>
  <c r="I461" i="10"/>
  <c r="G461" i="10"/>
  <c r="I460" i="10"/>
  <c r="G460" i="10"/>
  <c r="J459" i="10"/>
  <c r="I459" i="10"/>
  <c r="G459" i="10"/>
  <c r="J458" i="10"/>
  <c r="I458" i="10"/>
  <c r="G458" i="10"/>
  <c r="J457" i="10"/>
  <c r="I457" i="10"/>
  <c r="G457" i="10"/>
  <c r="J456" i="10"/>
  <c r="I456" i="10"/>
  <c r="G456" i="10"/>
  <c r="J455" i="10"/>
  <c r="I455" i="10"/>
  <c r="G455" i="10"/>
  <c r="J454" i="10"/>
  <c r="I454" i="10"/>
  <c r="G454" i="10"/>
  <c r="J453" i="10"/>
  <c r="I453" i="10"/>
  <c r="G453" i="10"/>
  <c r="J452" i="10"/>
  <c r="I452" i="10"/>
  <c r="G452" i="10"/>
  <c r="K451" i="10"/>
  <c r="M451" i="10" s="1"/>
  <c r="J451" i="10"/>
  <c r="J450" i="10"/>
  <c r="I450" i="10"/>
  <c r="K450" i="10" s="1"/>
  <c r="J449" i="10"/>
  <c r="I449" i="10"/>
  <c r="K449" i="10" s="1"/>
  <c r="J448" i="10"/>
  <c r="I448" i="10"/>
  <c r="G448" i="10"/>
  <c r="J447" i="10"/>
  <c r="I447" i="10"/>
  <c r="G447" i="10"/>
  <c r="J446" i="10"/>
  <c r="I446" i="10"/>
  <c r="G446" i="10"/>
  <c r="J445" i="10"/>
  <c r="I445" i="10"/>
  <c r="G445" i="10"/>
  <c r="J444" i="10"/>
  <c r="I444" i="10"/>
  <c r="G444" i="10"/>
  <c r="J443" i="10"/>
  <c r="I443" i="10"/>
  <c r="G443" i="10"/>
  <c r="J442" i="10"/>
  <c r="I442" i="10"/>
  <c r="G442" i="10"/>
  <c r="J441" i="10"/>
  <c r="I441" i="10"/>
  <c r="G441" i="10"/>
  <c r="J440" i="10"/>
  <c r="I440" i="10"/>
  <c r="G440" i="10"/>
  <c r="J439" i="10"/>
  <c r="I439" i="10"/>
  <c r="G439" i="10"/>
  <c r="J438" i="10"/>
  <c r="I438" i="10"/>
  <c r="G438" i="10"/>
  <c r="J437" i="10"/>
  <c r="I437" i="10"/>
  <c r="G437" i="10"/>
  <c r="J436" i="10"/>
  <c r="I436" i="10"/>
  <c r="G436" i="10"/>
  <c r="J435" i="10"/>
  <c r="I435" i="10"/>
  <c r="G435" i="10"/>
  <c r="J434" i="10"/>
  <c r="I434" i="10"/>
  <c r="G434" i="10"/>
  <c r="J433" i="10"/>
  <c r="I433" i="10"/>
  <c r="G433" i="10"/>
  <c r="J432" i="10"/>
  <c r="I432" i="10"/>
  <c r="G432" i="10"/>
  <c r="J431" i="10"/>
  <c r="I431" i="10"/>
  <c r="G431" i="10"/>
  <c r="J430" i="10"/>
  <c r="I430" i="10"/>
  <c r="G430" i="10"/>
  <c r="J429" i="10"/>
  <c r="I429" i="10"/>
  <c r="G429" i="10"/>
  <c r="J428" i="10"/>
  <c r="I428" i="10"/>
  <c r="G428" i="10"/>
  <c r="J427" i="10"/>
  <c r="I427" i="10"/>
  <c r="G427" i="10"/>
  <c r="J426" i="10"/>
  <c r="I426" i="10"/>
  <c r="G426" i="10"/>
  <c r="K425" i="10"/>
  <c r="M425" i="10" s="1"/>
  <c r="J425" i="10"/>
  <c r="J424" i="10"/>
  <c r="J394" i="10"/>
  <c r="I394" i="10"/>
  <c r="G394" i="10"/>
  <c r="J393" i="10"/>
  <c r="I393" i="10"/>
  <c r="G393" i="10"/>
  <c r="J392" i="10"/>
  <c r="I392" i="10"/>
  <c r="G392" i="10"/>
  <c r="J391" i="10"/>
  <c r="I391" i="10"/>
  <c r="G391" i="10"/>
  <c r="J390" i="10"/>
  <c r="I390" i="10"/>
  <c r="G390" i="10"/>
  <c r="J389" i="10"/>
  <c r="I389" i="10"/>
  <c r="G389" i="10"/>
  <c r="J388" i="10"/>
  <c r="I388" i="10"/>
  <c r="G388" i="10"/>
  <c r="J387" i="10"/>
  <c r="I387" i="10"/>
  <c r="G387" i="10"/>
  <c r="J386" i="10"/>
  <c r="I386" i="10"/>
  <c r="G386" i="10"/>
  <c r="J385" i="10"/>
  <c r="I385" i="10"/>
  <c r="G385" i="10"/>
  <c r="J384" i="10"/>
  <c r="I384" i="10"/>
  <c r="G384" i="10"/>
  <c r="J383" i="10"/>
  <c r="I383" i="10"/>
  <c r="G383" i="10"/>
  <c r="J382" i="10"/>
  <c r="I382" i="10"/>
  <c r="G382" i="10"/>
  <c r="J381" i="10"/>
  <c r="I381" i="10"/>
  <c r="G381" i="10"/>
  <c r="J380" i="10"/>
  <c r="I380" i="10"/>
  <c r="G380" i="10"/>
  <c r="J379" i="10"/>
  <c r="I379" i="10"/>
  <c r="G379" i="10"/>
  <c r="J378" i="10"/>
  <c r="I378" i="10"/>
  <c r="G378" i="10"/>
  <c r="J377" i="10"/>
  <c r="I377" i="10"/>
  <c r="G377" i="10"/>
  <c r="J376" i="10"/>
  <c r="I376" i="10"/>
  <c r="G376" i="10"/>
  <c r="J375" i="10"/>
  <c r="I375" i="10"/>
  <c r="G375" i="10"/>
  <c r="J374" i="10"/>
  <c r="I374" i="10"/>
  <c r="G374" i="10"/>
  <c r="J373" i="10"/>
  <c r="I373" i="10"/>
  <c r="G373" i="10"/>
  <c r="J372" i="10"/>
  <c r="I372" i="10"/>
  <c r="G372" i="10"/>
  <c r="J369" i="10"/>
  <c r="I369" i="10"/>
  <c r="G369" i="10"/>
  <c r="J368" i="10"/>
  <c r="I368" i="10"/>
  <c r="G368" i="10"/>
  <c r="J367" i="10"/>
  <c r="I367" i="10"/>
  <c r="G367" i="10"/>
  <c r="J366" i="10"/>
  <c r="I366" i="10"/>
  <c r="G366" i="10"/>
  <c r="J364" i="10"/>
  <c r="I364" i="10"/>
  <c r="G364" i="10"/>
  <c r="J363" i="10"/>
  <c r="I363" i="10"/>
  <c r="G363" i="10"/>
  <c r="J362" i="10"/>
  <c r="I362" i="10"/>
  <c r="G362" i="10"/>
  <c r="J360" i="10"/>
  <c r="I360" i="10"/>
  <c r="G360" i="10"/>
  <c r="G359" i="10" s="1"/>
  <c r="J359" i="10"/>
  <c r="J358" i="10"/>
  <c r="I358" i="10"/>
  <c r="K358" i="10" s="1"/>
  <c r="J357" i="10"/>
  <c r="I357" i="10"/>
  <c r="K357" i="10" s="1"/>
  <c r="J356" i="10"/>
  <c r="I356" i="10"/>
  <c r="G356" i="10"/>
  <c r="J355" i="10"/>
  <c r="I355" i="10"/>
  <c r="G355" i="10"/>
  <c r="J354" i="10"/>
  <c r="I354" i="10"/>
  <c r="G354" i="10"/>
  <c r="J353" i="10"/>
  <c r="G353" i="10"/>
  <c r="J352" i="10"/>
  <c r="I352" i="10"/>
  <c r="G352" i="10"/>
  <c r="J351" i="10"/>
  <c r="I351" i="10"/>
  <c r="G351" i="10"/>
  <c r="J349" i="10"/>
  <c r="I349" i="10"/>
  <c r="K349" i="10" s="1"/>
  <c r="J348" i="10"/>
  <c r="I348" i="10"/>
  <c r="G348" i="10"/>
  <c r="J347" i="10"/>
  <c r="G347" i="10"/>
  <c r="K347" i="10" s="1"/>
  <c r="O347" i="10" s="1"/>
  <c r="J345" i="10"/>
  <c r="I345" i="10"/>
  <c r="I343" i="10" s="1"/>
  <c r="G345" i="10"/>
  <c r="J344" i="10"/>
  <c r="G344" i="10"/>
  <c r="J342" i="10"/>
  <c r="I342" i="10"/>
  <c r="G342" i="10"/>
  <c r="G341" i="10" s="1"/>
  <c r="J340" i="10"/>
  <c r="I340" i="10"/>
  <c r="G340" i="10"/>
  <c r="J339" i="10"/>
  <c r="I339" i="10"/>
  <c r="G339" i="10"/>
  <c r="J338" i="10"/>
  <c r="I338" i="10"/>
  <c r="G338" i="10"/>
  <c r="J337" i="10"/>
  <c r="I337" i="10"/>
  <c r="G337" i="10"/>
  <c r="J336" i="10"/>
  <c r="I336" i="10"/>
  <c r="G336" i="10"/>
  <c r="J335" i="10"/>
  <c r="I335" i="10"/>
  <c r="G335" i="10"/>
  <c r="J334" i="10"/>
  <c r="I334" i="10"/>
  <c r="G334" i="10"/>
  <c r="J333" i="10"/>
  <c r="I333" i="10"/>
  <c r="G333" i="10"/>
  <c r="J332" i="10"/>
  <c r="I332" i="10"/>
  <c r="G332" i="10"/>
  <c r="G331" i="10"/>
  <c r="K331" i="10" s="1"/>
  <c r="O331" i="10" s="1"/>
  <c r="J330" i="10"/>
  <c r="I330" i="10"/>
  <c r="G330" i="10"/>
  <c r="G329" i="10"/>
  <c r="K329" i="10" s="1"/>
  <c r="O329" i="10" s="1"/>
  <c r="J325" i="10"/>
  <c r="I325" i="10"/>
  <c r="G325" i="10"/>
  <c r="J324" i="10"/>
  <c r="I324" i="10"/>
  <c r="G324" i="10"/>
  <c r="J323" i="10"/>
  <c r="I323" i="10"/>
  <c r="G323" i="10"/>
  <c r="J322" i="10"/>
  <c r="I322" i="10"/>
  <c r="G322" i="10"/>
  <c r="J321" i="10"/>
  <c r="I321" i="10"/>
  <c r="G321" i="10"/>
  <c r="J319" i="10"/>
  <c r="I319" i="10"/>
  <c r="I318" i="10" s="1"/>
  <c r="G319" i="10"/>
  <c r="G318" i="10" s="1"/>
  <c r="J317" i="10"/>
  <c r="I317" i="10"/>
  <c r="G317" i="10"/>
  <c r="J316" i="10"/>
  <c r="I316" i="10"/>
  <c r="G316" i="10"/>
  <c r="J315" i="10"/>
  <c r="I315" i="10"/>
  <c r="G315" i="10"/>
  <c r="J314" i="10"/>
  <c r="I314" i="10"/>
  <c r="G314" i="10"/>
  <c r="G313" i="10"/>
  <c r="G312" i="10"/>
  <c r="J310" i="10"/>
  <c r="I310" i="10"/>
  <c r="G310" i="10"/>
  <c r="J309" i="10"/>
  <c r="I309" i="10"/>
  <c r="G309" i="10"/>
  <c r="J308" i="10"/>
  <c r="I308" i="10"/>
  <c r="G308" i="10"/>
  <c r="J307" i="10"/>
  <c r="I307" i="10"/>
  <c r="G307" i="10"/>
  <c r="J306" i="10"/>
  <c r="I306" i="10"/>
  <c r="G306" i="10"/>
  <c r="J305" i="10"/>
  <c r="I305" i="10"/>
  <c r="G305" i="10"/>
  <c r="J303" i="10"/>
  <c r="I303" i="10"/>
  <c r="G303" i="10"/>
  <c r="J302" i="10"/>
  <c r="I302" i="10"/>
  <c r="G302" i="10"/>
  <c r="J301" i="10"/>
  <c r="I301" i="10"/>
  <c r="G301" i="10"/>
  <c r="J300" i="10"/>
  <c r="I300" i="10"/>
  <c r="G300" i="10"/>
  <c r="J299" i="10"/>
  <c r="I299" i="10"/>
  <c r="G299" i="10"/>
  <c r="J298" i="10"/>
  <c r="I298" i="10"/>
  <c r="G298" i="10"/>
  <c r="J297" i="10"/>
  <c r="I297" i="10"/>
  <c r="G297" i="10"/>
  <c r="J296" i="10"/>
  <c r="I296" i="10"/>
  <c r="G296" i="10"/>
  <c r="J295" i="10"/>
  <c r="I295" i="10"/>
  <c r="G295" i="10"/>
  <c r="J294" i="10"/>
  <c r="I294" i="10"/>
  <c r="G294" i="10"/>
  <c r="J293" i="10"/>
  <c r="I293" i="10"/>
  <c r="G293" i="10"/>
  <c r="J292" i="10"/>
  <c r="I292" i="10"/>
  <c r="G292" i="10"/>
  <c r="J291" i="10"/>
  <c r="I291" i="10"/>
  <c r="G291" i="10"/>
  <c r="J290" i="10"/>
  <c r="I290" i="10"/>
  <c r="G290" i="10"/>
  <c r="J289" i="10"/>
  <c r="I289" i="10"/>
  <c r="G289" i="10"/>
  <c r="J288" i="10"/>
  <c r="I288" i="10"/>
  <c r="G288" i="10"/>
  <c r="J287" i="10"/>
  <c r="I287" i="10"/>
  <c r="G287" i="10"/>
  <c r="J286" i="10"/>
  <c r="I286" i="10"/>
  <c r="G286" i="10"/>
  <c r="J285" i="10"/>
  <c r="I285" i="10"/>
  <c r="G285" i="10"/>
  <c r="J283" i="10"/>
  <c r="I283" i="10"/>
  <c r="G283" i="10"/>
  <c r="J282" i="10"/>
  <c r="I282" i="10"/>
  <c r="G282" i="10"/>
  <c r="J281" i="10"/>
  <c r="I281" i="10"/>
  <c r="G281" i="10"/>
  <c r="J280" i="10"/>
  <c r="I280" i="10"/>
  <c r="G280" i="10"/>
  <c r="J279" i="10"/>
  <c r="I279" i="10"/>
  <c r="G279" i="10"/>
  <c r="J277" i="10"/>
  <c r="I277" i="10"/>
  <c r="G277" i="10"/>
  <c r="J276" i="10"/>
  <c r="I276" i="10"/>
  <c r="G276" i="10"/>
  <c r="J275" i="10"/>
  <c r="I275" i="10"/>
  <c r="G275" i="10"/>
  <c r="J274" i="10"/>
  <c r="I274" i="10"/>
  <c r="G274" i="10"/>
  <c r="J273" i="10"/>
  <c r="I273" i="10"/>
  <c r="G273" i="10"/>
  <c r="J272" i="10"/>
  <c r="I272" i="10"/>
  <c r="G272" i="10"/>
  <c r="J271" i="10"/>
  <c r="I271" i="10"/>
  <c r="G271" i="10"/>
  <c r="J270" i="10"/>
  <c r="I270" i="10"/>
  <c r="G270" i="10"/>
  <c r="J269" i="10"/>
  <c r="I269" i="10"/>
  <c r="G269" i="10"/>
  <c r="J266" i="10"/>
  <c r="I266" i="10"/>
  <c r="G266" i="10"/>
  <c r="J265" i="10"/>
  <c r="I265" i="10"/>
  <c r="G265" i="10"/>
  <c r="J264" i="10"/>
  <c r="I264" i="10"/>
  <c r="G264" i="10"/>
  <c r="J263" i="10"/>
  <c r="G263" i="10"/>
  <c r="J262" i="10"/>
  <c r="I262" i="10"/>
  <c r="G262" i="10"/>
  <c r="J261" i="10"/>
  <c r="I261" i="10"/>
  <c r="G261" i="10"/>
  <c r="J260" i="10"/>
  <c r="I260" i="10"/>
  <c r="G260" i="10"/>
  <c r="J258" i="10"/>
  <c r="I258" i="10"/>
  <c r="G258" i="10"/>
  <c r="J257" i="10"/>
  <c r="I257" i="10"/>
  <c r="G257" i="10"/>
  <c r="J256" i="10"/>
  <c r="I256" i="10"/>
  <c r="G256" i="10"/>
  <c r="J255" i="10"/>
  <c r="I255" i="10"/>
  <c r="G255" i="10"/>
  <c r="J254" i="10"/>
  <c r="I254" i="10"/>
  <c r="G254" i="10"/>
  <c r="J252" i="10"/>
  <c r="I252" i="10"/>
  <c r="G252" i="10"/>
  <c r="J251" i="10"/>
  <c r="I251" i="10"/>
  <c r="G251" i="10"/>
  <c r="J250" i="10"/>
  <c r="I250" i="10"/>
  <c r="G250" i="10"/>
  <c r="J249" i="10"/>
  <c r="I249" i="10"/>
  <c r="G249" i="10"/>
  <c r="J248" i="10"/>
  <c r="I248" i="10"/>
  <c r="G248" i="10"/>
  <c r="J247" i="10"/>
  <c r="I247" i="10"/>
  <c r="G247" i="10"/>
  <c r="J246" i="10"/>
  <c r="J245" i="10"/>
  <c r="I245" i="10"/>
  <c r="G245" i="10"/>
  <c r="J244" i="10"/>
  <c r="I244" i="10"/>
  <c r="G244" i="10"/>
  <c r="J243" i="10"/>
  <c r="I243" i="10"/>
  <c r="G243" i="10"/>
  <c r="J242" i="10"/>
  <c r="J241" i="10"/>
  <c r="I241" i="10"/>
  <c r="G241" i="10"/>
  <c r="J240" i="10"/>
  <c r="I240" i="10"/>
  <c r="G240" i="10"/>
  <c r="J239" i="10"/>
  <c r="I239" i="10"/>
  <c r="G239" i="10"/>
  <c r="J238" i="10"/>
  <c r="I238" i="10"/>
  <c r="G238" i="10"/>
  <c r="J237" i="10"/>
  <c r="I237" i="10"/>
  <c r="G237" i="10"/>
  <c r="J236" i="10"/>
  <c r="I236" i="10"/>
  <c r="G236" i="10"/>
  <c r="J235" i="10"/>
  <c r="J234" i="10"/>
  <c r="I234" i="10"/>
  <c r="G234" i="10"/>
  <c r="J233" i="10"/>
  <c r="I233" i="10"/>
  <c r="G233" i="10"/>
  <c r="J232" i="10"/>
  <c r="I232" i="10"/>
  <c r="G232" i="10"/>
  <c r="J231" i="10"/>
  <c r="I231" i="10"/>
  <c r="G231" i="10"/>
  <c r="J230" i="10"/>
  <c r="I230" i="10"/>
  <c r="G230" i="10"/>
  <c r="J229" i="10"/>
  <c r="I229" i="10"/>
  <c r="G229" i="10"/>
  <c r="J228" i="10"/>
  <c r="I228" i="10"/>
  <c r="G228" i="10"/>
  <c r="J227" i="10"/>
  <c r="I227" i="10"/>
  <c r="G227" i="10"/>
  <c r="J226" i="10"/>
  <c r="I226" i="10"/>
  <c r="G226" i="10"/>
  <c r="J225" i="10"/>
  <c r="I225" i="10"/>
  <c r="G225" i="10"/>
  <c r="J224" i="10"/>
  <c r="I224" i="10"/>
  <c r="G224" i="10"/>
  <c r="J223" i="10"/>
  <c r="I223" i="10"/>
  <c r="G223" i="10"/>
  <c r="J222" i="10"/>
  <c r="I222" i="10"/>
  <c r="G222" i="10"/>
  <c r="J221" i="10"/>
  <c r="J220" i="10"/>
  <c r="I220" i="10"/>
  <c r="G220" i="10"/>
  <c r="J219" i="10"/>
  <c r="I219" i="10"/>
  <c r="G219" i="10"/>
  <c r="J218" i="10"/>
  <c r="I218" i="10"/>
  <c r="G218" i="10"/>
  <c r="J217" i="10"/>
  <c r="I217" i="10"/>
  <c r="G217" i="10"/>
  <c r="J216" i="10"/>
  <c r="I216" i="10"/>
  <c r="G216" i="10"/>
  <c r="J215" i="10"/>
  <c r="I215" i="10"/>
  <c r="G215" i="10"/>
  <c r="J214" i="10"/>
  <c r="I214" i="10"/>
  <c r="G214" i="10"/>
  <c r="J213" i="10"/>
  <c r="I213" i="10"/>
  <c r="G213" i="10"/>
  <c r="J212" i="10"/>
  <c r="I212" i="10"/>
  <c r="G212" i="10"/>
  <c r="J211" i="10"/>
  <c r="J210" i="10"/>
  <c r="J207" i="10"/>
  <c r="I207" i="10"/>
  <c r="K207" i="10" s="1"/>
  <c r="I206" i="10"/>
  <c r="G206" i="10"/>
  <c r="I205" i="10"/>
  <c r="J204" i="10"/>
  <c r="I204" i="10"/>
  <c r="G204" i="10"/>
  <c r="J203" i="10"/>
  <c r="I203" i="10"/>
  <c r="G203" i="10"/>
  <c r="I202" i="10"/>
  <c r="G202" i="10"/>
  <c r="I201" i="10"/>
  <c r="I200" i="10"/>
  <c r="G200" i="10"/>
  <c r="J199" i="10"/>
  <c r="J198" i="10"/>
  <c r="I165" i="10"/>
  <c r="M165" i="10" s="1"/>
  <c r="J164" i="10"/>
  <c r="I164" i="10"/>
  <c r="G164" i="10"/>
  <c r="J163" i="10"/>
  <c r="I163" i="10"/>
  <c r="G163" i="10"/>
  <c r="J162" i="10"/>
  <c r="I162" i="10"/>
  <c r="G162" i="10"/>
  <c r="I161" i="10"/>
  <c r="G161" i="10"/>
  <c r="I160" i="10"/>
  <c r="J160" i="10"/>
  <c r="I159" i="10"/>
  <c r="G159" i="10"/>
  <c r="I158" i="10"/>
  <c r="G158" i="10"/>
  <c r="I157" i="10"/>
  <c r="J157" i="10"/>
  <c r="I156" i="10"/>
  <c r="G156" i="10"/>
  <c r="I155" i="10"/>
  <c r="J155" i="10"/>
  <c r="I154" i="10"/>
  <c r="J154" i="10"/>
  <c r="I153" i="10"/>
  <c r="J153" i="10"/>
  <c r="I152" i="10"/>
  <c r="G152" i="10"/>
  <c r="I151" i="10"/>
  <c r="I150" i="10"/>
  <c r="G150" i="10"/>
  <c r="I149" i="10"/>
  <c r="J149" i="10"/>
  <c r="I148" i="10"/>
  <c r="J148" i="10"/>
  <c r="I147" i="10"/>
  <c r="G147" i="10"/>
  <c r="I146" i="10"/>
  <c r="J146" i="10"/>
  <c r="I145" i="10"/>
  <c r="J145" i="10"/>
  <c r="I144" i="10"/>
  <c r="J144" i="10"/>
  <c r="J143" i="10"/>
  <c r="I143" i="10"/>
  <c r="G143" i="10"/>
  <c r="I142" i="10"/>
  <c r="G142" i="10"/>
  <c r="I141" i="10"/>
  <c r="G141" i="10"/>
  <c r="J140" i="10"/>
  <c r="I140" i="10"/>
  <c r="G140" i="10"/>
  <c r="I139" i="10"/>
  <c r="J139" i="10"/>
  <c r="I138" i="10"/>
  <c r="J138" i="10"/>
  <c r="J137" i="10"/>
  <c r="I137" i="10"/>
  <c r="G137" i="10"/>
  <c r="J136" i="10"/>
  <c r="I136" i="10"/>
  <c r="G136" i="10"/>
  <c r="J135" i="10"/>
  <c r="I135" i="10"/>
  <c r="G135" i="10"/>
  <c r="J134" i="10"/>
  <c r="I134" i="10"/>
  <c r="G134" i="10"/>
  <c r="I133" i="10"/>
  <c r="G133" i="10"/>
  <c r="J132" i="10"/>
  <c r="I132" i="10"/>
  <c r="G132" i="10"/>
  <c r="J131" i="10"/>
  <c r="I131" i="10"/>
  <c r="G131" i="10"/>
  <c r="J130" i="10"/>
  <c r="I130" i="10"/>
  <c r="G130" i="10"/>
  <c r="I129" i="10"/>
  <c r="G129" i="10"/>
  <c r="J128" i="10"/>
  <c r="I128" i="10"/>
  <c r="G128" i="10"/>
  <c r="I127" i="10"/>
  <c r="G127" i="10"/>
  <c r="I126" i="10"/>
  <c r="J126" i="10"/>
  <c r="I125" i="10"/>
  <c r="G125" i="10"/>
  <c r="I124" i="10"/>
  <c r="G124" i="10"/>
  <c r="I123" i="10"/>
  <c r="J123" i="10"/>
  <c r="J122" i="10"/>
  <c r="I121" i="10"/>
  <c r="K121" i="10" s="1"/>
  <c r="J121" i="10"/>
  <c r="I120" i="10"/>
  <c r="J120" i="10"/>
  <c r="J119" i="10"/>
  <c r="I119" i="10"/>
  <c r="G119" i="10"/>
  <c r="I118" i="10"/>
  <c r="G118" i="10"/>
  <c r="J117" i="10"/>
  <c r="I117" i="10"/>
  <c r="G117" i="10"/>
  <c r="J114" i="10"/>
  <c r="I114" i="10"/>
  <c r="G114" i="10"/>
  <c r="J113" i="10"/>
  <c r="I113" i="10"/>
  <c r="G113" i="10"/>
  <c r="J112" i="10"/>
  <c r="I112" i="10"/>
  <c r="G112" i="10"/>
  <c r="J111" i="10"/>
  <c r="I111" i="10"/>
  <c r="G111" i="10"/>
  <c r="J110" i="10"/>
  <c r="I110" i="10"/>
  <c r="G110" i="10"/>
  <c r="J108" i="10"/>
  <c r="I108" i="10"/>
  <c r="G108" i="10"/>
  <c r="J107" i="10"/>
  <c r="I107" i="10"/>
  <c r="G107" i="10"/>
  <c r="J106" i="10"/>
  <c r="I106" i="10"/>
  <c r="G106" i="10"/>
  <c r="J105" i="10"/>
  <c r="I105" i="10"/>
  <c r="G105" i="10"/>
  <c r="J104" i="10"/>
  <c r="I104" i="10"/>
  <c r="G104" i="10"/>
  <c r="J103" i="10"/>
  <c r="I103" i="10"/>
  <c r="G103" i="10"/>
  <c r="J102" i="10"/>
  <c r="I102" i="10"/>
  <c r="G102" i="10"/>
  <c r="J101" i="10"/>
  <c r="I101" i="10"/>
  <c r="G101" i="10"/>
  <c r="J100" i="10"/>
  <c r="I100" i="10"/>
  <c r="G100" i="10"/>
  <c r="J99" i="10"/>
  <c r="I99" i="10"/>
  <c r="G99" i="10"/>
  <c r="J98" i="10"/>
  <c r="I98" i="10"/>
  <c r="G98" i="10"/>
  <c r="J97" i="10"/>
  <c r="I97" i="10"/>
  <c r="G97" i="10"/>
  <c r="J96" i="10"/>
  <c r="I96" i="10"/>
  <c r="G96" i="10"/>
  <c r="J95" i="10"/>
  <c r="I95" i="10"/>
  <c r="G95" i="10"/>
  <c r="J94" i="10"/>
  <c r="I94" i="10"/>
  <c r="G94" i="10"/>
  <c r="J93" i="10"/>
  <c r="I93" i="10"/>
  <c r="G93" i="10"/>
  <c r="J92" i="10"/>
  <c r="I92" i="10"/>
  <c r="G92" i="10"/>
  <c r="J91" i="10"/>
  <c r="I91" i="10"/>
  <c r="G91" i="10"/>
  <c r="J90" i="10"/>
  <c r="I90" i="10"/>
  <c r="G90" i="10"/>
  <c r="J88" i="10"/>
  <c r="I88" i="10"/>
  <c r="J87" i="10"/>
  <c r="I87" i="10"/>
  <c r="G87" i="10"/>
  <c r="J86" i="10"/>
  <c r="I86" i="10"/>
  <c r="G86" i="10"/>
  <c r="J85" i="10"/>
  <c r="I85" i="10"/>
  <c r="G85" i="10"/>
  <c r="J84" i="10"/>
  <c r="I84" i="10"/>
  <c r="G84" i="10"/>
  <c r="J83" i="10"/>
  <c r="I83" i="10"/>
  <c r="G83" i="10"/>
  <c r="J81" i="10"/>
  <c r="I81" i="10"/>
  <c r="G81" i="10"/>
  <c r="J80" i="10"/>
  <c r="I80" i="10"/>
  <c r="G80" i="10"/>
  <c r="J79" i="10"/>
  <c r="I79" i="10"/>
  <c r="G79" i="10"/>
  <c r="J78" i="10"/>
  <c r="I78" i="10"/>
  <c r="G78" i="10"/>
  <c r="J77" i="10"/>
  <c r="I77" i="10"/>
  <c r="G77" i="10"/>
  <c r="J76" i="10"/>
  <c r="I76" i="10"/>
  <c r="G76" i="10"/>
  <c r="J75" i="10"/>
  <c r="I75" i="10"/>
  <c r="G75" i="10"/>
  <c r="J74" i="10"/>
  <c r="I74" i="10"/>
  <c r="G74" i="10"/>
  <c r="J71" i="10"/>
  <c r="I71" i="10"/>
  <c r="G71" i="10"/>
  <c r="J70" i="10"/>
  <c r="I70" i="10"/>
  <c r="G70" i="10"/>
  <c r="J69" i="10"/>
  <c r="I69" i="10"/>
  <c r="G69" i="10"/>
  <c r="J68" i="10"/>
  <c r="I68" i="10"/>
  <c r="G68" i="10"/>
  <c r="J67" i="10"/>
  <c r="I67" i="10"/>
  <c r="G67" i="10"/>
  <c r="J65" i="10"/>
  <c r="I65" i="10"/>
  <c r="G65" i="10"/>
  <c r="J64" i="10"/>
  <c r="I64" i="10"/>
  <c r="G64" i="10"/>
  <c r="J63" i="10"/>
  <c r="I63" i="10"/>
  <c r="G63" i="10"/>
  <c r="J62" i="10"/>
  <c r="I62" i="10"/>
  <c r="G62" i="10"/>
  <c r="J61" i="10"/>
  <c r="I61" i="10"/>
  <c r="G61" i="10"/>
  <c r="I59" i="10"/>
  <c r="G59" i="10"/>
  <c r="G58" i="10" s="1"/>
  <c r="K58" i="10"/>
  <c r="J57" i="10"/>
  <c r="I57" i="10"/>
  <c r="G57" i="10"/>
  <c r="J56" i="10"/>
  <c r="I56" i="10"/>
  <c r="G56" i="10"/>
  <c r="J55" i="10"/>
  <c r="I55" i="10"/>
  <c r="G55" i="10"/>
  <c r="J54" i="10"/>
  <c r="I54" i="10"/>
  <c r="G54" i="10"/>
  <c r="J53" i="10"/>
  <c r="I53" i="10"/>
  <c r="G53" i="10"/>
  <c r="J51" i="10"/>
  <c r="I51" i="10"/>
  <c r="G51" i="10"/>
  <c r="J50" i="10"/>
  <c r="I50" i="10"/>
  <c r="G50" i="10"/>
  <c r="J49" i="10"/>
  <c r="I49" i="10"/>
  <c r="G49" i="10"/>
  <c r="J48" i="10"/>
  <c r="I48" i="10"/>
  <c r="G48" i="10"/>
  <c r="J46" i="10"/>
  <c r="I46" i="10"/>
  <c r="G46" i="10"/>
  <c r="J45" i="10"/>
  <c r="I45" i="10"/>
  <c r="G45" i="10"/>
  <c r="J44" i="10"/>
  <c r="I44" i="10"/>
  <c r="G44" i="10"/>
  <c r="J43" i="10"/>
  <c r="I43" i="10"/>
  <c r="G43" i="10"/>
  <c r="J42" i="10"/>
  <c r="I42" i="10"/>
  <c r="G42" i="10"/>
  <c r="J41" i="10"/>
  <c r="I41" i="10"/>
  <c r="G41" i="10"/>
  <c r="J40" i="10"/>
  <c r="I40" i="10"/>
  <c r="G40" i="10"/>
  <c r="J39" i="10"/>
  <c r="I39" i="10"/>
  <c r="G39" i="10"/>
  <c r="J38" i="10"/>
  <c r="I38" i="10"/>
  <c r="G38" i="10"/>
  <c r="J37" i="10"/>
  <c r="I37" i="10"/>
  <c r="G37" i="10"/>
  <c r="I34" i="10"/>
  <c r="M34" i="10" s="1"/>
  <c r="J33" i="10"/>
  <c r="I33" i="10"/>
  <c r="K33" i="10" s="1"/>
  <c r="O33" i="10" s="1"/>
  <c r="J32" i="10"/>
  <c r="I32" i="10"/>
  <c r="J31" i="10"/>
  <c r="I31" i="10"/>
  <c r="J30" i="10"/>
  <c r="I30" i="10"/>
  <c r="G30" i="10"/>
  <c r="J29" i="10"/>
  <c r="I29" i="10"/>
  <c r="G29" i="10"/>
  <c r="G28" i="10"/>
  <c r="J27" i="10"/>
  <c r="I27" i="10"/>
  <c r="G27" i="10"/>
  <c r="J26" i="10"/>
  <c r="I26" i="10"/>
  <c r="G26" i="10"/>
  <c r="J25" i="10"/>
  <c r="I25" i="10"/>
  <c r="G25" i="10"/>
  <c r="J24" i="10"/>
  <c r="I24" i="10"/>
  <c r="G24" i="10"/>
  <c r="J23" i="10"/>
  <c r="I23" i="10"/>
  <c r="G23" i="10"/>
  <c r="J22" i="10"/>
  <c r="I22" i="10"/>
  <c r="G22" i="10"/>
  <c r="I20" i="10"/>
  <c r="M20" i="10" s="1"/>
  <c r="J19" i="10"/>
  <c r="I19" i="10"/>
  <c r="K19" i="10" s="1"/>
  <c r="O19" i="10" s="1"/>
  <c r="J18" i="10"/>
  <c r="I18" i="10"/>
  <c r="K18" i="10" s="1"/>
  <c r="J17" i="10"/>
  <c r="G17" i="10"/>
  <c r="J16" i="10"/>
  <c r="G16" i="10"/>
  <c r="J15" i="10"/>
  <c r="I15" i="10"/>
  <c r="G15" i="10"/>
  <c r="J14" i="10"/>
  <c r="I14" i="10"/>
  <c r="G14" i="10"/>
  <c r="J13" i="10"/>
  <c r="I13" i="10"/>
  <c r="G13" i="10"/>
  <c r="J12" i="10"/>
  <c r="I12" i="10"/>
  <c r="G12" i="10"/>
  <c r="J11" i="10"/>
  <c r="I11" i="10"/>
  <c r="G11" i="10"/>
  <c r="J10" i="10"/>
  <c r="G10" i="10"/>
  <c r="J9" i="10"/>
  <c r="I9" i="10"/>
  <c r="G9" i="10"/>
  <c r="K513" i="10" l="1"/>
  <c r="N513" i="10" s="1"/>
  <c r="K512" i="10"/>
  <c r="N512" i="10" s="1"/>
  <c r="K510" i="10"/>
  <c r="N510" i="10" s="1"/>
  <c r="I371" i="10"/>
  <c r="K511" i="10"/>
  <c r="N511" i="10" s="1"/>
  <c r="K514" i="10"/>
  <c r="N514" i="10" s="1"/>
  <c r="N329" i="10"/>
  <c r="N331" i="10"/>
  <c r="K200" i="10"/>
  <c r="M200" i="10" s="1"/>
  <c r="I21" i="10"/>
  <c r="K369" i="10"/>
  <c r="N369" i="10" s="1"/>
  <c r="K220" i="10"/>
  <c r="O220" i="10" s="1"/>
  <c r="K338" i="10"/>
  <c r="O338" i="10" s="1"/>
  <c r="I284" i="10"/>
  <c r="K40" i="10"/>
  <c r="M40" i="10" s="1"/>
  <c r="K14" i="10"/>
  <c r="M14" i="10" s="1"/>
  <c r="K352" i="10"/>
  <c r="M352" i="10" s="1"/>
  <c r="K380" i="10"/>
  <c r="M380" i="10" s="1"/>
  <c r="K257" i="10"/>
  <c r="O257" i="10" s="1"/>
  <c r="K28" i="10"/>
  <c r="N28" i="10" s="1"/>
  <c r="K441" i="10"/>
  <c r="M441" i="10" s="1"/>
  <c r="G36" i="10"/>
  <c r="K302" i="10"/>
  <c r="O302" i="10" s="1"/>
  <c r="K117" i="10"/>
  <c r="O117" i="10" s="1"/>
  <c r="K105" i="10"/>
  <c r="O105" i="10" s="1"/>
  <c r="K372" i="10"/>
  <c r="N372" i="10" s="1"/>
  <c r="I346" i="10"/>
  <c r="K306" i="10"/>
  <c r="N306" i="10" s="1"/>
  <c r="M358" i="10"/>
  <c r="K261" i="10"/>
  <c r="M261" i="10" s="1"/>
  <c r="M461" i="10"/>
  <c r="K494" i="10"/>
  <c r="N494" i="10" s="1"/>
  <c r="K42" i="10"/>
  <c r="O42" i="10" s="1"/>
  <c r="K277" i="10"/>
  <c r="O277" i="10" s="1"/>
  <c r="M349" i="10"/>
  <c r="M33" i="10"/>
  <c r="K22" i="10"/>
  <c r="O22" i="10" s="1"/>
  <c r="K55" i="10"/>
  <c r="O55" i="10" s="1"/>
  <c r="M207" i="10"/>
  <c r="M485" i="10"/>
  <c r="K336" i="10"/>
  <c r="M336" i="10" s="1"/>
  <c r="K263" i="10"/>
  <c r="O263" i="10" s="1"/>
  <c r="K282" i="10"/>
  <c r="N282" i="10" s="1"/>
  <c r="M460" i="10"/>
  <c r="K496" i="10"/>
  <c r="O496" i="10" s="1"/>
  <c r="I58" i="10"/>
  <c r="K31" i="10"/>
  <c r="O31" i="10" s="1"/>
  <c r="K344" i="10"/>
  <c r="O344" i="10" s="1"/>
  <c r="J127" i="10"/>
  <c r="M18" i="10"/>
  <c r="K466" i="10"/>
  <c r="M466" i="10" s="1"/>
  <c r="K484" i="10"/>
  <c r="M19" i="10"/>
  <c r="K448" i="10"/>
  <c r="O448" i="10" s="1"/>
  <c r="G505" i="10"/>
  <c r="K367" i="10"/>
  <c r="I365" i="10"/>
  <c r="K79" i="10"/>
  <c r="M79" i="10" s="1"/>
  <c r="K439" i="10"/>
  <c r="O439" i="10" s="1"/>
  <c r="K492" i="10"/>
  <c r="M492" i="10" s="1"/>
  <c r="K206" i="10"/>
  <c r="N206" i="10" s="1"/>
  <c r="K463" i="10"/>
  <c r="M463" i="10" s="1"/>
  <c r="I66" i="10"/>
  <c r="K95" i="10"/>
  <c r="O95" i="10" s="1"/>
  <c r="K103" i="10"/>
  <c r="O103" i="10" s="1"/>
  <c r="K93" i="10"/>
  <c r="N93" i="10" s="1"/>
  <c r="G145" i="10"/>
  <c r="K145" i="10" s="1"/>
  <c r="N145" i="10" s="1"/>
  <c r="K38" i="10"/>
  <c r="O38" i="10" s="1"/>
  <c r="I36" i="10"/>
  <c r="K23" i="10"/>
  <c r="O23" i="10" s="1"/>
  <c r="K30" i="10"/>
  <c r="M30" i="10" s="1"/>
  <c r="K77" i="10"/>
  <c r="M77" i="10" s="1"/>
  <c r="I341" i="10"/>
  <c r="K75" i="10"/>
  <c r="K134" i="10"/>
  <c r="O134" i="10" s="1"/>
  <c r="K32" i="10"/>
  <c r="M32" i="10" s="1"/>
  <c r="K78" i="10"/>
  <c r="O78" i="10" s="1"/>
  <c r="K87" i="10"/>
  <c r="M87" i="10" s="1"/>
  <c r="K91" i="10"/>
  <c r="M91" i="10" s="1"/>
  <c r="K248" i="10"/>
  <c r="M248" i="10" s="1"/>
  <c r="K292" i="10"/>
  <c r="N292" i="10" s="1"/>
  <c r="K300" i="10"/>
  <c r="N300" i="10" s="1"/>
  <c r="K390" i="10"/>
  <c r="M390" i="10" s="1"/>
  <c r="M121" i="10"/>
  <c r="G304" i="10"/>
  <c r="K45" i="10"/>
  <c r="N45" i="10" s="1"/>
  <c r="K51" i="10"/>
  <c r="O51" i="10" s="1"/>
  <c r="K81" i="10"/>
  <c r="O81" i="10" s="1"/>
  <c r="K140" i="10"/>
  <c r="K281" i="10"/>
  <c r="M281" i="10" s="1"/>
  <c r="K283" i="10"/>
  <c r="O283" i="10" s="1"/>
  <c r="K353" i="10"/>
  <c r="N353" i="10" s="1"/>
  <c r="K104" i="10"/>
  <c r="O104" i="10" s="1"/>
  <c r="K131" i="10"/>
  <c r="M131" i="10" s="1"/>
  <c r="K325" i="10"/>
  <c r="M325" i="10" s="1"/>
  <c r="K10" i="10"/>
  <c r="M10" i="10" s="1"/>
  <c r="K15" i="10"/>
  <c r="O15" i="10" s="1"/>
  <c r="K88" i="10"/>
  <c r="N88" i="10" s="1"/>
  <c r="K129" i="10"/>
  <c r="N129" i="10" s="1"/>
  <c r="K135" i="10"/>
  <c r="M135" i="10" s="1"/>
  <c r="K234" i="10"/>
  <c r="M234" i="10" s="1"/>
  <c r="K473" i="10"/>
  <c r="K500" i="10"/>
  <c r="O500" i="10" s="1"/>
  <c r="K256" i="10"/>
  <c r="K310" i="10"/>
  <c r="N310" i="10" s="1"/>
  <c r="K374" i="10"/>
  <c r="M374" i="10" s="1"/>
  <c r="K356" i="10"/>
  <c r="N356" i="10" s="1"/>
  <c r="M347" i="10"/>
  <c r="K222" i="10"/>
  <c r="O222" i="10" s="1"/>
  <c r="K280" i="10"/>
  <c r="N280" i="10" s="1"/>
  <c r="K322" i="10"/>
  <c r="M322" i="10" s="1"/>
  <c r="K339" i="10"/>
  <c r="M339" i="10" s="1"/>
  <c r="G361" i="10"/>
  <c r="K455" i="10"/>
  <c r="O455" i="10" s="1"/>
  <c r="K255" i="10"/>
  <c r="K388" i="10"/>
  <c r="O388" i="10" s="1"/>
  <c r="K433" i="10"/>
  <c r="O433" i="10" s="1"/>
  <c r="K147" i="10"/>
  <c r="M147" i="10" s="1"/>
  <c r="K76" i="10"/>
  <c r="K100" i="10"/>
  <c r="O100" i="10" s="1"/>
  <c r="K218" i="10"/>
  <c r="N218" i="10" s="1"/>
  <c r="K458" i="10"/>
  <c r="M458" i="10" s="1"/>
  <c r="K9" i="10"/>
  <c r="O9" i="10" s="1"/>
  <c r="J159" i="10"/>
  <c r="K337" i="10"/>
  <c r="M337" i="10" s="1"/>
  <c r="K499" i="10"/>
  <c r="M499" i="10" s="1"/>
  <c r="K39" i="10"/>
  <c r="O39" i="10" s="1"/>
  <c r="K98" i="10"/>
  <c r="N98" i="10" s="1"/>
  <c r="K273" i="10"/>
  <c r="K381" i="10"/>
  <c r="M381" i="10" s="1"/>
  <c r="K447" i="10"/>
  <c r="N447" i="10" s="1"/>
  <c r="K214" i="10"/>
  <c r="N214" i="10" s="1"/>
  <c r="K230" i="10"/>
  <c r="M230" i="10" s="1"/>
  <c r="K429" i="10"/>
  <c r="M429" i="10" s="1"/>
  <c r="K475" i="10"/>
  <c r="M475" i="10" s="1"/>
  <c r="G60" i="10"/>
  <c r="K71" i="10"/>
  <c r="N71" i="10" s="1"/>
  <c r="G82" i="10"/>
  <c r="K112" i="10"/>
  <c r="N112" i="10" s="1"/>
  <c r="K136" i="10"/>
  <c r="O136" i="10" s="1"/>
  <c r="K150" i="10"/>
  <c r="K161" i="10"/>
  <c r="M161" i="10" s="1"/>
  <c r="K217" i="10"/>
  <c r="K233" i="10"/>
  <c r="M233" i="10" s="1"/>
  <c r="G259" i="10"/>
  <c r="K271" i="10"/>
  <c r="O271" i="10" s="1"/>
  <c r="K294" i="10"/>
  <c r="M294" i="10" s="1"/>
  <c r="K355" i="10"/>
  <c r="M355" i="10" s="1"/>
  <c r="K392" i="10"/>
  <c r="N392" i="10" s="1"/>
  <c r="K432" i="10"/>
  <c r="K435" i="10"/>
  <c r="M435" i="10" s="1"/>
  <c r="K454" i="10"/>
  <c r="M454" i="10" s="1"/>
  <c r="K478" i="10"/>
  <c r="O478" i="10" s="1"/>
  <c r="K490" i="10"/>
  <c r="M490" i="10" s="1"/>
  <c r="K508" i="10"/>
  <c r="N508" i="10" s="1"/>
  <c r="N33" i="10"/>
  <c r="K295" i="10"/>
  <c r="K309" i="10"/>
  <c r="M309" i="10" s="1"/>
  <c r="K313" i="10"/>
  <c r="M313" i="10" s="1"/>
  <c r="K378" i="10"/>
  <c r="N378" i="10" s="1"/>
  <c r="K428" i="10"/>
  <c r="M428" i="10" s="1"/>
  <c r="K467" i="10"/>
  <c r="O467" i="10" s="1"/>
  <c r="K41" i="10"/>
  <c r="N41" i="10" s="1"/>
  <c r="K56" i="10"/>
  <c r="I73" i="10"/>
  <c r="K216" i="10"/>
  <c r="N216" i="10" s="1"/>
  <c r="K254" i="10"/>
  <c r="O254" i="10" s="1"/>
  <c r="K323" i="10"/>
  <c r="M323" i="10" s="1"/>
  <c r="K391" i="10"/>
  <c r="O391" i="10" s="1"/>
  <c r="K141" i="10"/>
  <c r="J156" i="10"/>
  <c r="G242" i="10"/>
  <c r="K456" i="10"/>
  <c r="M456" i="10" s="1"/>
  <c r="J133" i="10"/>
  <c r="J141" i="10"/>
  <c r="I235" i="10"/>
  <c r="K335" i="10"/>
  <c r="I82" i="10"/>
  <c r="G109" i="10"/>
  <c r="J129" i="10"/>
  <c r="J147" i="10"/>
  <c r="K108" i="10"/>
  <c r="N108" i="10" s="1"/>
  <c r="K111" i="10"/>
  <c r="N111" i="10" s="1"/>
  <c r="J152" i="10"/>
  <c r="I278" i="10"/>
  <c r="K368" i="10"/>
  <c r="K453" i="10"/>
  <c r="K507" i="10"/>
  <c r="M507" i="10" s="1"/>
  <c r="K44" i="10"/>
  <c r="N44" i="10" s="1"/>
  <c r="K241" i="10"/>
  <c r="N241" i="10" s="1"/>
  <c r="K462" i="10"/>
  <c r="M462" i="10" s="1"/>
  <c r="K54" i="10"/>
  <c r="M54" i="10" s="1"/>
  <c r="K101" i="10"/>
  <c r="K119" i="10"/>
  <c r="M119" i="10" s="1"/>
  <c r="K437" i="10"/>
  <c r="N437" i="10" s="1"/>
  <c r="K497" i="10"/>
  <c r="O497" i="10" s="1"/>
  <c r="K80" i="10"/>
  <c r="O80" i="10" s="1"/>
  <c r="K97" i="10"/>
  <c r="N97" i="10" s="1"/>
  <c r="K107" i="10"/>
  <c r="N107" i="10" s="1"/>
  <c r="K127" i="10"/>
  <c r="K137" i="10"/>
  <c r="J142" i="10"/>
  <c r="K223" i="10"/>
  <c r="O223" i="10" s="1"/>
  <c r="K231" i="10"/>
  <c r="O231" i="10" s="1"/>
  <c r="K240" i="10"/>
  <c r="M240" i="10" s="1"/>
  <c r="K312" i="10"/>
  <c r="O312" i="10" s="1"/>
  <c r="K430" i="10"/>
  <c r="N430" i="10" s="1"/>
  <c r="K438" i="10"/>
  <c r="K452" i="10"/>
  <c r="K469" i="10"/>
  <c r="N469" i="10" s="1"/>
  <c r="K476" i="10"/>
  <c r="N476" i="10" s="1"/>
  <c r="K493" i="10"/>
  <c r="N493" i="10" s="1"/>
  <c r="O18" i="10"/>
  <c r="N18" i="10"/>
  <c r="N349" i="10"/>
  <c r="O349" i="10"/>
  <c r="K96" i="10"/>
  <c r="M96" i="10" s="1"/>
  <c r="K393" i="10"/>
  <c r="K94" i="10"/>
  <c r="M94" i="10" s="1"/>
  <c r="K125" i="10"/>
  <c r="M125" i="10" s="1"/>
  <c r="K132" i="10"/>
  <c r="M132" i="10" s="1"/>
  <c r="K232" i="10"/>
  <c r="M232" i="10" s="1"/>
  <c r="K276" i="10"/>
  <c r="M276" i="10" s="1"/>
  <c r="K481" i="10"/>
  <c r="M481" i="10" s="1"/>
  <c r="I8" i="10"/>
  <c r="K288" i="10"/>
  <c r="M288" i="10" s="1"/>
  <c r="K373" i="10"/>
  <c r="M373" i="10" s="1"/>
  <c r="K431" i="10"/>
  <c r="M431" i="10" s="1"/>
  <c r="K69" i="10"/>
  <c r="M69" i="10" s="1"/>
  <c r="K118" i="10"/>
  <c r="M118" i="10" s="1"/>
  <c r="I122" i="10"/>
  <c r="K394" i="10"/>
  <c r="K11" i="10"/>
  <c r="M11" i="10" s="1"/>
  <c r="K43" i="10"/>
  <c r="M43" i="10" s="1"/>
  <c r="K49" i="10"/>
  <c r="M49" i="10" s="1"/>
  <c r="K53" i="10"/>
  <c r="M53" i="10" s="1"/>
  <c r="J118" i="10"/>
  <c r="G123" i="10"/>
  <c r="G126" i="10"/>
  <c r="K133" i="10"/>
  <c r="M133" i="10" s="1"/>
  <c r="G138" i="10"/>
  <c r="K138" i="10" s="1"/>
  <c r="K143" i="10"/>
  <c r="M143" i="10" s="1"/>
  <c r="G148" i="10"/>
  <c r="K163" i="10"/>
  <c r="M163" i="10" s="1"/>
  <c r="I259" i="10"/>
  <c r="K333" i="10"/>
  <c r="M333" i="10" s="1"/>
  <c r="K442" i="10"/>
  <c r="M442" i="10" s="1"/>
  <c r="G73" i="10"/>
  <c r="G155" i="10"/>
  <c r="K155" i="10" s="1"/>
  <c r="K229" i="10"/>
  <c r="M229" i="10" s="1"/>
  <c r="K290" i="10"/>
  <c r="M290" i="10" s="1"/>
  <c r="K86" i="10"/>
  <c r="M86" i="10" s="1"/>
  <c r="K99" i="10"/>
  <c r="M99" i="10" s="1"/>
  <c r="G120" i="10"/>
  <c r="G211" i="10"/>
  <c r="K354" i="10"/>
  <c r="K74" i="10"/>
  <c r="M74" i="10" s="1"/>
  <c r="K92" i="10"/>
  <c r="M92" i="10" s="1"/>
  <c r="K130" i="10"/>
  <c r="M130" i="10" s="1"/>
  <c r="K212" i="10"/>
  <c r="M212" i="10" s="1"/>
  <c r="K16" i="10"/>
  <c r="M16" i="10" s="1"/>
  <c r="K64" i="10"/>
  <c r="M64" i="10" s="1"/>
  <c r="K262" i="10"/>
  <c r="M262" i="10" s="1"/>
  <c r="K330" i="10"/>
  <c r="K24" i="10"/>
  <c r="M24" i="10" s="1"/>
  <c r="K26" i="10"/>
  <c r="M26" i="10" s="1"/>
  <c r="K67" i="10"/>
  <c r="M67" i="10" s="1"/>
  <c r="K113" i="10"/>
  <c r="M113" i="10" s="1"/>
  <c r="O207" i="10"/>
  <c r="N207" i="10"/>
  <c r="K236" i="10"/>
  <c r="M236" i="10" s="1"/>
  <c r="K239" i="10"/>
  <c r="M239" i="10" s="1"/>
  <c r="K204" i="10"/>
  <c r="M204" i="10" s="1"/>
  <c r="K25" i="10"/>
  <c r="M25" i="10" s="1"/>
  <c r="I89" i="10"/>
  <c r="K142" i="10"/>
  <c r="M142" i="10" s="1"/>
  <c r="K279" i="10"/>
  <c r="M279" i="10" s="1"/>
  <c r="K383" i="10"/>
  <c r="M383" i="10" s="1"/>
  <c r="G89" i="10"/>
  <c r="J125" i="10"/>
  <c r="J150" i="10"/>
  <c r="G153" i="10"/>
  <c r="K269" i="10"/>
  <c r="M269" i="10" s="1"/>
  <c r="K464" i="10"/>
  <c r="M464" i="10" s="1"/>
  <c r="K498" i="10"/>
  <c r="M498" i="10" s="1"/>
  <c r="K226" i="10"/>
  <c r="M226" i="10" s="1"/>
  <c r="O358" i="10"/>
  <c r="N358" i="10"/>
  <c r="N347" i="10"/>
  <c r="K324" i="10"/>
  <c r="M324" i="10" s="1"/>
  <c r="K340" i="10"/>
  <c r="M340" i="10" s="1"/>
  <c r="I350" i="10"/>
  <c r="K376" i="10"/>
  <c r="M376" i="10" s="1"/>
  <c r="K386" i="10"/>
  <c r="M386" i="10" s="1"/>
  <c r="K440" i="10"/>
  <c r="M440" i="10" s="1"/>
  <c r="K472" i="10"/>
  <c r="M472" i="10" s="1"/>
  <c r="K495" i="10"/>
  <c r="M495" i="10" s="1"/>
  <c r="K379" i="10"/>
  <c r="M379" i="10" s="1"/>
  <c r="K389" i="10"/>
  <c r="M389" i="10" s="1"/>
  <c r="K443" i="10"/>
  <c r="M443" i="10" s="1"/>
  <c r="K459" i="10"/>
  <c r="M459" i="10" s="1"/>
  <c r="K470" i="10"/>
  <c r="M470" i="10" s="1"/>
  <c r="K482" i="10"/>
  <c r="M482" i="10" s="1"/>
  <c r="K491" i="10"/>
  <c r="M491" i="10" s="1"/>
  <c r="N19" i="10"/>
  <c r="I47" i="10"/>
  <c r="K90" i="10"/>
  <c r="M90" i="10" s="1"/>
  <c r="K106" i="10"/>
  <c r="M106" i="10" s="1"/>
  <c r="G154" i="10"/>
  <c r="K154" i="10" s="1"/>
  <c r="K227" i="10"/>
  <c r="M227" i="10" s="1"/>
  <c r="K251" i="10"/>
  <c r="M251" i="10" s="1"/>
  <c r="K272" i="10"/>
  <c r="M272" i="10" s="1"/>
  <c r="K286" i="10"/>
  <c r="M286" i="10" s="1"/>
  <c r="K316" i="10"/>
  <c r="M316" i="10" s="1"/>
  <c r="K334" i="10"/>
  <c r="M334" i="10" s="1"/>
  <c r="K345" i="10"/>
  <c r="K377" i="10"/>
  <c r="M377" i="10" s="1"/>
  <c r="K387" i="10"/>
  <c r="M387" i="10" s="1"/>
  <c r="K436" i="10"/>
  <c r="M436" i="10" s="1"/>
  <c r="K446" i="10"/>
  <c r="M446" i="10" s="1"/>
  <c r="N449" i="10"/>
  <c r="O449" i="10"/>
  <c r="K457" i="10"/>
  <c r="M457" i="10" s="1"/>
  <c r="K468" i="10"/>
  <c r="M468" i="10" s="1"/>
  <c r="K489" i="10"/>
  <c r="M489" i="10" s="1"/>
  <c r="K224" i="10"/>
  <c r="M224" i="10" s="1"/>
  <c r="K237" i="10"/>
  <c r="M237" i="10" s="1"/>
  <c r="K274" i="10"/>
  <c r="M274" i="10" s="1"/>
  <c r="J158" i="10"/>
  <c r="J161" i="10"/>
  <c r="K471" i="10"/>
  <c r="M471" i="10" s="1"/>
  <c r="K245" i="10"/>
  <c r="M245" i="10" s="1"/>
  <c r="K293" i="10"/>
  <c r="M293" i="10" s="1"/>
  <c r="K301" i="10"/>
  <c r="M301" i="10" s="1"/>
  <c r="G47" i="10"/>
  <c r="K12" i="10"/>
  <c r="M12" i="10" s="1"/>
  <c r="K57" i="10"/>
  <c r="M57" i="10" s="1"/>
  <c r="K63" i="10"/>
  <c r="M63" i="10" s="1"/>
  <c r="K102" i="10"/>
  <c r="M102" i="10" s="1"/>
  <c r="K124" i="10"/>
  <c r="M124" i="10" s="1"/>
  <c r="K152" i="10"/>
  <c r="M152" i="10" s="1"/>
  <c r="K238" i="10"/>
  <c r="M238" i="10" s="1"/>
  <c r="K249" i="10"/>
  <c r="M249" i="10" s="1"/>
  <c r="K252" i="10"/>
  <c r="M252" i="10" s="1"/>
  <c r="K258" i="10"/>
  <c r="G284" i="10"/>
  <c r="K289" i="10"/>
  <c r="M289" i="10" s="1"/>
  <c r="K308" i="10"/>
  <c r="M308" i="10" s="1"/>
  <c r="K314" i="10"/>
  <c r="M314" i="10" s="1"/>
  <c r="K317" i="10"/>
  <c r="M317" i="10" s="1"/>
  <c r="N357" i="10"/>
  <c r="O357" i="10"/>
  <c r="K364" i="10"/>
  <c r="M364" i="10" s="1"/>
  <c r="K375" i="10"/>
  <c r="M375" i="10" s="1"/>
  <c r="K385" i="10"/>
  <c r="M385" i="10" s="1"/>
  <c r="G424" i="10"/>
  <c r="K434" i="10"/>
  <c r="M434" i="10" s="1"/>
  <c r="K444" i="10"/>
  <c r="M444" i="10" s="1"/>
  <c r="N450" i="10"/>
  <c r="O450" i="10"/>
  <c r="K84" i="10"/>
  <c r="M84" i="10" s="1"/>
  <c r="I116" i="10"/>
  <c r="K164" i="10"/>
  <c r="M164" i="10" s="1"/>
  <c r="G8" i="10"/>
  <c r="K48" i="10"/>
  <c r="M48" i="10" s="1"/>
  <c r="K50" i="10"/>
  <c r="M50" i="10" s="1"/>
  <c r="K68" i="10"/>
  <c r="M68" i="10" s="1"/>
  <c r="J124" i="10"/>
  <c r="K128" i="10"/>
  <c r="M128" i="10" s="1"/>
  <c r="G151" i="10"/>
  <c r="K151" i="10" s="1"/>
  <c r="J151" i="10"/>
  <c r="G160" i="10"/>
  <c r="K162" i="10"/>
  <c r="M162" i="10" s="1"/>
  <c r="J202" i="10"/>
  <c r="K342" i="10"/>
  <c r="M342" i="10" s="1"/>
  <c r="G365" i="10"/>
  <c r="K366" i="10"/>
  <c r="M366" i="10" s="1"/>
  <c r="G371" i="10"/>
  <c r="J205" i="10"/>
  <c r="G205" i="10"/>
  <c r="K205" i="10" s="1"/>
  <c r="K215" i="10"/>
  <c r="M215" i="10" s="1"/>
  <c r="I246" i="10"/>
  <c r="K247" i="10"/>
  <c r="K266" i="10"/>
  <c r="M266" i="10" s="1"/>
  <c r="K319" i="10"/>
  <c r="M319" i="10" s="1"/>
  <c r="K46" i="10"/>
  <c r="M46" i="10" s="1"/>
  <c r="K62" i="10"/>
  <c r="M62" i="10" s="1"/>
  <c r="K85" i="10"/>
  <c r="M85" i="10" s="1"/>
  <c r="G149" i="10"/>
  <c r="K149" i="10" s="1"/>
  <c r="K158" i="10"/>
  <c r="M158" i="10" s="1"/>
  <c r="K203" i="10"/>
  <c r="M203" i="10" s="1"/>
  <c r="K213" i="10"/>
  <c r="M213" i="10" s="1"/>
  <c r="I221" i="10"/>
  <c r="K244" i="10"/>
  <c r="M244" i="10" s="1"/>
  <c r="K250" i="10"/>
  <c r="M250" i="10" s="1"/>
  <c r="G246" i="10"/>
  <c r="I253" i="10"/>
  <c r="K270" i="10"/>
  <c r="M270" i="10" s="1"/>
  <c r="I268" i="10"/>
  <c r="K275" i="10"/>
  <c r="M275" i="10" s="1"/>
  <c r="G268" i="10"/>
  <c r="K298" i="10"/>
  <c r="M298" i="10" s="1"/>
  <c r="K363" i="10"/>
  <c r="M363" i="10" s="1"/>
  <c r="K506" i="10"/>
  <c r="M506" i="10" s="1"/>
  <c r="I505" i="10"/>
  <c r="G21" i="10"/>
  <c r="I60" i="10"/>
  <c r="K61" i="10"/>
  <c r="M61" i="10" s="1"/>
  <c r="K202" i="10"/>
  <c r="M202" i="10" s="1"/>
  <c r="K362" i="10"/>
  <c r="M362" i="10" s="1"/>
  <c r="I361" i="10"/>
  <c r="G311" i="10"/>
  <c r="K315" i="10"/>
  <c r="M315" i="10" s="1"/>
  <c r="G350" i="10"/>
  <c r="K488" i="10"/>
  <c r="M488" i="10" s="1"/>
  <c r="G486" i="10"/>
  <c r="K70" i="10"/>
  <c r="M70" i="10" s="1"/>
  <c r="K110" i="10"/>
  <c r="M110" i="10" s="1"/>
  <c r="G221" i="10"/>
  <c r="G66" i="10"/>
  <c r="G343" i="10"/>
  <c r="G52" i="10"/>
  <c r="K83" i="10"/>
  <c r="M83" i="10" s="1"/>
  <c r="I109" i="10"/>
  <c r="G144" i="10"/>
  <c r="G146" i="10"/>
  <c r="K156" i="10"/>
  <c r="M156" i="10" s="1"/>
  <c r="G201" i="10"/>
  <c r="J201" i="10"/>
  <c r="K225" i="10"/>
  <c r="M225" i="10" s="1"/>
  <c r="K296" i="10"/>
  <c r="M296" i="10" s="1"/>
  <c r="K321" i="10"/>
  <c r="M321" i="10" s="1"/>
  <c r="I320" i="10"/>
  <c r="I328" i="10"/>
  <c r="K348" i="10"/>
  <c r="M348" i="10" s="1"/>
  <c r="G346" i="10"/>
  <c r="K351" i="10"/>
  <c r="M351" i="10" s="1"/>
  <c r="K360" i="10"/>
  <c r="M360" i="10" s="1"/>
  <c r="I359" i="10"/>
  <c r="I509" i="10"/>
  <c r="K13" i="10"/>
  <c r="M13" i="10" s="1"/>
  <c r="K17" i="10"/>
  <c r="M17" i="10" s="1"/>
  <c r="I52" i="10"/>
  <c r="K114" i="10"/>
  <c r="M114" i="10" s="1"/>
  <c r="J206" i="10"/>
  <c r="K228" i="10"/>
  <c r="M228" i="10" s="1"/>
  <c r="K291" i="10"/>
  <c r="M291" i="10" s="1"/>
  <c r="K427" i="10"/>
  <c r="M427" i="10" s="1"/>
  <c r="I211" i="10"/>
  <c r="K332" i="10"/>
  <c r="M332" i="10" s="1"/>
  <c r="G509" i="10"/>
  <c r="K29" i="10"/>
  <c r="M29" i="10" s="1"/>
  <c r="K37" i="10"/>
  <c r="M37" i="10" s="1"/>
  <c r="I242" i="10"/>
  <c r="K243" i="10"/>
  <c r="M243" i="10" s="1"/>
  <c r="K265" i="10"/>
  <c r="M265" i="10" s="1"/>
  <c r="I304" i="10"/>
  <c r="K445" i="10"/>
  <c r="M445" i="10" s="1"/>
  <c r="K480" i="10"/>
  <c r="M480" i="10" s="1"/>
  <c r="I199" i="10"/>
  <c r="G235" i="10"/>
  <c r="K299" i="10"/>
  <c r="M299" i="10" s="1"/>
  <c r="G328" i="10"/>
  <c r="K384" i="10"/>
  <c r="M384" i="10" s="1"/>
  <c r="K27" i="10"/>
  <c r="M27" i="10" s="1"/>
  <c r="K65" i="10"/>
  <c r="M65" i="10" s="1"/>
  <c r="G139" i="10"/>
  <c r="G157" i="10"/>
  <c r="K159" i="10"/>
  <c r="M159" i="10" s="1"/>
  <c r="G253" i="10"/>
  <c r="G278" i="10"/>
  <c r="K382" i="10"/>
  <c r="M382" i="10" s="1"/>
  <c r="K504" i="10"/>
  <c r="M504" i="10" s="1"/>
  <c r="K219" i="10"/>
  <c r="M219" i="10" s="1"/>
  <c r="K287" i="10"/>
  <c r="M287" i="10" s="1"/>
  <c r="K303" i="10"/>
  <c r="M303" i="10" s="1"/>
  <c r="K483" i="10"/>
  <c r="M483" i="10" s="1"/>
  <c r="K479" i="10"/>
  <c r="M479" i="10" s="1"/>
  <c r="I486" i="10"/>
  <c r="K487" i="10"/>
  <c r="K264" i="10"/>
  <c r="M264" i="10" s="1"/>
  <c r="K297" i="10"/>
  <c r="M297" i="10" s="1"/>
  <c r="K307" i="10"/>
  <c r="M307" i="10" s="1"/>
  <c r="I311" i="10"/>
  <c r="G320" i="10"/>
  <c r="K426" i="10"/>
  <c r="I424" i="10"/>
  <c r="K477" i="10"/>
  <c r="M477" i="10" s="1"/>
  <c r="K260" i="10"/>
  <c r="M260" i="10" s="1"/>
  <c r="K285" i="10"/>
  <c r="K305" i="10"/>
  <c r="M305" i="10" s="1"/>
  <c r="I327" i="10" l="1"/>
  <c r="K371" i="10"/>
  <c r="M369" i="10"/>
  <c r="O369" i="10"/>
  <c r="M487" i="10"/>
  <c r="K486" i="10"/>
  <c r="M486" i="10" s="1"/>
  <c r="M220" i="10"/>
  <c r="M93" i="10"/>
  <c r="M28" i="10"/>
  <c r="N257" i="10"/>
  <c r="O145" i="10"/>
  <c r="N439" i="10"/>
  <c r="N337" i="10"/>
  <c r="O28" i="10"/>
  <c r="M439" i="10"/>
  <c r="N23" i="10"/>
  <c r="N223" i="10"/>
  <c r="O447" i="10"/>
  <c r="O79" i="10"/>
  <c r="O32" i="10"/>
  <c r="M338" i="10"/>
  <c r="N339" i="10"/>
  <c r="O93" i="10"/>
  <c r="O339" i="10"/>
  <c r="M494" i="10"/>
  <c r="N374" i="10"/>
  <c r="N352" i="10"/>
  <c r="O374" i="10"/>
  <c r="N338" i="10"/>
  <c r="N220" i="10"/>
  <c r="O356" i="10"/>
  <c r="O372" i="10"/>
  <c r="O437" i="10"/>
  <c r="M292" i="10"/>
  <c r="M257" i="10"/>
  <c r="M372" i="10"/>
  <c r="N390" i="10"/>
  <c r="O390" i="10"/>
  <c r="M88" i="10"/>
  <c r="O352" i="10"/>
  <c r="N380" i="10"/>
  <c r="N117" i="10"/>
  <c r="N81" i="10"/>
  <c r="N40" i="10"/>
  <c r="M206" i="10"/>
  <c r="N22" i="10"/>
  <c r="O71" i="10"/>
  <c r="N32" i="10"/>
  <c r="M78" i="10"/>
  <c r="O131" i="10"/>
  <c r="N496" i="10"/>
  <c r="O380" i="10"/>
  <c r="O40" i="10"/>
  <c r="N254" i="10"/>
  <c r="N309" i="10"/>
  <c r="O14" i="10"/>
  <c r="G72" i="10"/>
  <c r="G35" i="10" s="1"/>
  <c r="O241" i="10"/>
  <c r="M95" i="10"/>
  <c r="N14" i="10"/>
  <c r="N484" i="10"/>
  <c r="N283" i="10"/>
  <c r="O323" i="10"/>
  <c r="M117" i="10"/>
  <c r="O454" i="10"/>
  <c r="O484" i="10"/>
  <c r="N131" i="10"/>
  <c r="N323" i="10"/>
  <c r="I72" i="10"/>
  <c r="I35" i="10" s="1"/>
  <c r="I7" i="10" s="1"/>
  <c r="N441" i="10"/>
  <c r="N263" i="10"/>
  <c r="M263" i="10"/>
  <c r="O492" i="10"/>
  <c r="O88" i="10"/>
  <c r="N490" i="10"/>
  <c r="N78" i="10"/>
  <c r="K284" i="10"/>
  <c r="M284" i="10" s="1"/>
  <c r="N79" i="10"/>
  <c r="N497" i="10"/>
  <c r="N433" i="10"/>
  <c r="N456" i="10"/>
  <c r="M300" i="10"/>
  <c r="M282" i="10"/>
  <c r="M44" i="10"/>
  <c r="O456" i="10"/>
  <c r="N31" i="10"/>
  <c r="N240" i="10"/>
  <c r="O108" i="10"/>
  <c r="N507" i="10"/>
  <c r="O310" i="10"/>
  <c r="N281" i="10"/>
  <c r="O44" i="10"/>
  <c r="O336" i="10"/>
  <c r="M448" i="10"/>
  <c r="O309" i="10"/>
  <c r="M310" i="10"/>
  <c r="N231" i="10"/>
  <c r="N51" i="10"/>
  <c r="O240" i="10"/>
  <c r="N325" i="10"/>
  <c r="O507" i="10"/>
  <c r="O493" i="10"/>
  <c r="O281" i="10"/>
  <c r="N234" i="10"/>
  <c r="N233" i="10"/>
  <c r="N381" i="10"/>
  <c r="N55" i="10"/>
  <c r="N261" i="10"/>
  <c r="M433" i="10"/>
  <c r="M55" i="10"/>
  <c r="N336" i="10"/>
  <c r="M378" i="10"/>
  <c r="N302" i="10"/>
  <c r="M302" i="10"/>
  <c r="O325" i="10"/>
  <c r="O206" i="10"/>
  <c r="O441" i="10"/>
  <c r="N454" i="10"/>
  <c r="O234" i="10"/>
  <c r="O233" i="10"/>
  <c r="O381" i="10"/>
  <c r="O261" i="10"/>
  <c r="N492" i="10"/>
  <c r="M22" i="10"/>
  <c r="M51" i="10"/>
  <c r="M476" i="10"/>
  <c r="M145" i="10"/>
  <c r="M306" i="10"/>
  <c r="N466" i="10"/>
  <c r="O469" i="10"/>
  <c r="M105" i="10"/>
  <c r="M496" i="10"/>
  <c r="M71" i="10"/>
  <c r="M478" i="10"/>
  <c r="M42" i="10"/>
  <c r="M469" i="10"/>
  <c r="M247" i="10"/>
  <c r="K246" i="10"/>
  <c r="M246" i="10" s="1"/>
  <c r="M392" i="10"/>
  <c r="N277" i="10"/>
  <c r="O463" i="10"/>
  <c r="N42" i="10"/>
  <c r="O306" i="10"/>
  <c r="N39" i="10"/>
  <c r="M97" i="10"/>
  <c r="M31" i="10"/>
  <c r="O494" i="10"/>
  <c r="N463" i="10"/>
  <c r="N15" i="10"/>
  <c r="M277" i="10"/>
  <c r="N448" i="10"/>
  <c r="N248" i="10"/>
  <c r="N95" i="10"/>
  <c r="N344" i="10"/>
  <c r="N105" i="10"/>
  <c r="M231" i="10"/>
  <c r="I198" i="10"/>
  <c r="O248" i="10"/>
  <c r="O378" i="10"/>
  <c r="O490" i="10"/>
  <c r="O107" i="10"/>
  <c r="M285" i="10"/>
  <c r="M391" i="10"/>
  <c r="N429" i="10"/>
  <c r="O147" i="10"/>
  <c r="O112" i="10"/>
  <c r="M497" i="10"/>
  <c r="O429" i="10"/>
  <c r="O476" i="10"/>
  <c r="M356" i="10"/>
  <c r="M223" i="10"/>
  <c r="M134" i="10"/>
  <c r="M103" i="10"/>
  <c r="N103" i="10"/>
  <c r="O292" i="10"/>
  <c r="O511" i="10"/>
  <c r="M81" i="10"/>
  <c r="M283" i="10"/>
  <c r="N134" i="10"/>
  <c r="M493" i="10"/>
  <c r="M112" i="10"/>
  <c r="N428" i="10"/>
  <c r="N391" i="10"/>
  <c r="M508" i="10"/>
  <c r="M151" i="10"/>
  <c r="M254" i="10"/>
  <c r="N455" i="10"/>
  <c r="N147" i="10"/>
  <c r="O428" i="10"/>
  <c r="O282" i="10"/>
  <c r="M312" i="10"/>
  <c r="M15" i="10"/>
  <c r="M154" i="10"/>
  <c r="M107" i="10"/>
  <c r="K148" i="10"/>
  <c r="O148" i="10" s="1"/>
  <c r="M455" i="10"/>
  <c r="M39" i="10"/>
  <c r="O367" i="10"/>
  <c r="M367" i="10"/>
  <c r="N367" i="10"/>
  <c r="K253" i="10"/>
  <c r="M253" i="10" s="1"/>
  <c r="M258" i="10"/>
  <c r="K157" i="10"/>
  <c r="N157" i="10" s="1"/>
  <c r="O56" i="10"/>
  <c r="M56" i="10"/>
  <c r="N295" i="10"/>
  <c r="M295" i="10"/>
  <c r="O217" i="10"/>
  <c r="M217" i="10"/>
  <c r="O273" i="10"/>
  <c r="M273" i="10"/>
  <c r="O353" i="10"/>
  <c r="M353" i="10"/>
  <c r="O140" i="10"/>
  <c r="N140" i="10"/>
  <c r="M45" i="10"/>
  <c r="O45" i="10"/>
  <c r="O75" i="10"/>
  <c r="N75" i="10"/>
  <c r="M38" i="10"/>
  <c r="M218" i="10"/>
  <c r="O41" i="10"/>
  <c r="M41" i="10"/>
  <c r="N452" i="10"/>
  <c r="M452" i="10"/>
  <c r="N137" i="10"/>
  <c r="M137" i="10"/>
  <c r="O137" i="10"/>
  <c r="O101" i="10"/>
  <c r="M101" i="10"/>
  <c r="O368" i="10"/>
  <c r="M368" i="10"/>
  <c r="O141" i="10"/>
  <c r="M141" i="10"/>
  <c r="N38" i="10"/>
  <c r="O150" i="10"/>
  <c r="M150" i="10"/>
  <c r="N150" i="10"/>
  <c r="N388" i="10"/>
  <c r="M388" i="10"/>
  <c r="M256" i="10"/>
  <c r="O256" i="10"/>
  <c r="N256" i="10"/>
  <c r="M9" i="10"/>
  <c r="M140" i="10"/>
  <c r="G116" i="10"/>
  <c r="O453" i="10"/>
  <c r="M453" i="10"/>
  <c r="N335" i="10"/>
  <c r="M335" i="10"/>
  <c r="O432" i="10"/>
  <c r="M432" i="10"/>
  <c r="N432" i="10"/>
  <c r="O98" i="10"/>
  <c r="M98" i="10"/>
  <c r="M500" i="10"/>
  <c r="N500" i="10"/>
  <c r="K126" i="10"/>
  <c r="M126" i="10" s="1"/>
  <c r="O438" i="10"/>
  <c r="M438" i="10"/>
  <c r="N127" i="10"/>
  <c r="M127" i="10"/>
  <c r="N255" i="10"/>
  <c r="O255" i="10"/>
  <c r="M255" i="10"/>
  <c r="O473" i="10"/>
  <c r="M473" i="10"/>
  <c r="N473" i="10"/>
  <c r="O91" i="10"/>
  <c r="N91" i="10"/>
  <c r="O77" i="10"/>
  <c r="N77" i="10"/>
  <c r="M75" i="10"/>
  <c r="K160" i="10"/>
  <c r="M160" i="10" s="1"/>
  <c r="K123" i="10"/>
  <c r="M123" i="10" s="1"/>
  <c r="O430" i="10"/>
  <c r="M430" i="10"/>
  <c r="N135" i="10"/>
  <c r="O135" i="10"/>
  <c r="O87" i="10"/>
  <c r="N87" i="10"/>
  <c r="G199" i="10"/>
  <c r="G198" i="10" s="1"/>
  <c r="O129" i="10"/>
  <c r="M129" i="10"/>
  <c r="G327" i="10"/>
  <c r="K505" i="10"/>
  <c r="M505" i="10" s="1"/>
  <c r="K268" i="10"/>
  <c r="M268" i="10" s="1"/>
  <c r="N104" i="10"/>
  <c r="O466" i="10"/>
  <c r="O300" i="10"/>
  <c r="K153" i="10"/>
  <c r="N153" i="10" s="1"/>
  <c r="O337" i="10"/>
  <c r="N312" i="10"/>
  <c r="N313" i="10"/>
  <c r="N478" i="10"/>
  <c r="O111" i="10"/>
  <c r="M111" i="10"/>
  <c r="O76" i="10"/>
  <c r="M76" i="10"/>
  <c r="M80" i="10"/>
  <c r="M241" i="10"/>
  <c r="M108" i="10"/>
  <c r="M136" i="10"/>
  <c r="M216" i="10"/>
  <c r="I267" i="10"/>
  <c r="N467" i="10"/>
  <c r="M467" i="10"/>
  <c r="M437" i="10"/>
  <c r="K424" i="10"/>
  <c r="K36" i="10"/>
  <c r="M36" i="10" s="1"/>
  <c r="K146" i="10"/>
  <c r="M146" i="10" s="1"/>
  <c r="O313" i="10"/>
  <c r="N271" i="10"/>
  <c r="M271" i="10"/>
  <c r="O214" i="10"/>
  <c r="M214" i="10"/>
  <c r="N322" i="10"/>
  <c r="O322" i="10"/>
  <c r="M104" i="10"/>
  <c r="M205" i="10"/>
  <c r="M23" i="10"/>
  <c r="M447" i="10"/>
  <c r="M138" i="10"/>
  <c r="M344" i="10"/>
  <c r="K144" i="10"/>
  <c r="M144" i="10" s="1"/>
  <c r="K343" i="10"/>
  <c r="M343" i="10" s="1"/>
  <c r="M345" i="10"/>
  <c r="K66" i="10"/>
  <c r="M66" i="10" s="1"/>
  <c r="O280" i="10"/>
  <c r="M280" i="10"/>
  <c r="O30" i="10"/>
  <c r="N30" i="10"/>
  <c r="M100" i="10"/>
  <c r="G502" i="10"/>
  <c r="O216" i="10"/>
  <c r="N222" i="10"/>
  <c r="M222" i="10"/>
  <c r="O10" i="10"/>
  <c r="N10" i="10"/>
  <c r="M155" i="10"/>
  <c r="M149" i="10"/>
  <c r="M426" i="10"/>
  <c r="O462" i="10"/>
  <c r="N462" i="10"/>
  <c r="N475" i="10"/>
  <c r="O475" i="10"/>
  <c r="K120" i="10"/>
  <c r="K116" i="10" s="1"/>
  <c r="N438" i="10"/>
  <c r="N101" i="10"/>
  <c r="O218" i="10"/>
  <c r="N273" i="10"/>
  <c r="O127" i="10"/>
  <c r="O355" i="10"/>
  <c r="N355" i="10"/>
  <c r="K201" i="10"/>
  <c r="K199" i="10" s="1"/>
  <c r="O335" i="10"/>
  <c r="O294" i="10"/>
  <c r="N294" i="10"/>
  <c r="O230" i="10"/>
  <c r="N230" i="10"/>
  <c r="O392" i="10"/>
  <c r="N136" i="10"/>
  <c r="N100" i="10"/>
  <c r="O499" i="10"/>
  <c r="N499" i="10"/>
  <c r="O97" i="10"/>
  <c r="O508" i="10"/>
  <c r="N76" i="10"/>
  <c r="N80" i="10"/>
  <c r="N435" i="10"/>
  <c r="O435" i="10"/>
  <c r="K52" i="10"/>
  <c r="M52" i="10" s="1"/>
  <c r="O295" i="10"/>
  <c r="N217" i="10"/>
  <c r="N453" i="10"/>
  <c r="O452" i="10"/>
  <c r="N9" i="10"/>
  <c r="O54" i="10"/>
  <c r="N54" i="10"/>
  <c r="O161" i="10"/>
  <c r="N161" i="10"/>
  <c r="N458" i="10"/>
  <c r="O458" i="10"/>
  <c r="N368" i="10"/>
  <c r="N56" i="10"/>
  <c r="N141" i="10"/>
  <c r="O512" i="10"/>
  <c r="I502" i="10"/>
  <c r="K509" i="10"/>
  <c r="M509" i="10" s="1"/>
  <c r="O119" i="10"/>
  <c r="N119" i="10"/>
  <c r="O155" i="10"/>
  <c r="N155" i="10"/>
  <c r="O138" i="10"/>
  <c r="N138" i="10"/>
  <c r="K242" i="10"/>
  <c r="M242" i="10" s="1"/>
  <c r="N243" i="10"/>
  <c r="O243" i="10"/>
  <c r="N245" i="10"/>
  <c r="O245" i="10"/>
  <c r="O237" i="10"/>
  <c r="N237" i="10"/>
  <c r="N387" i="10"/>
  <c r="O387" i="10"/>
  <c r="O472" i="10"/>
  <c r="N472" i="10"/>
  <c r="N25" i="10"/>
  <c r="O25" i="10"/>
  <c r="N113" i="10"/>
  <c r="O113" i="10"/>
  <c r="O94" i="10"/>
  <c r="N94" i="10"/>
  <c r="O159" i="10"/>
  <c r="N159" i="10"/>
  <c r="O17" i="10"/>
  <c r="N17" i="10"/>
  <c r="O315" i="10"/>
  <c r="N315" i="10"/>
  <c r="O270" i="10"/>
  <c r="N270" i="10"/>
  <c r="N377" i="10"/>
  <c r="O377" i="10"/>
  <c r="N379" i="10"/>
  <c r="O379" i="10"/>
  <c r="O239" i="10"/>
  <c r="N239" i="10"/>
  <c r="O64" i="10"/>
  <c r="N64" i="10"/>
  <c r="O92" i="10"/>
  <c r="N92" i="10"/>
  <c r="O229" i="10"/>
  <c r="N229" i="10"/>
  <c r="O96" i="10"/>
  <c r="N96" i="10"/>
  <c r="O426" i="10"/>
  <c r="N426" i="10"/>
  <c r="O487" i="10"/>
  <c r="N487" i="10"/>
  <c r="N504" i="10"/>
  <c r="O504" i="10"/>
  <c r="O299" i="10"/>
  <c r="N299" i="10"/>
  <c r="O445" i="10"/>
  <c r="N445" i="10"/>
  <c r="K8" i="10"/>
  <c r="M8" i="10" s="1"/>
  <c r="O13" i="10"/>
  <c r="N13" i="10"/>
  <c r="K221" i="10"/>
  <c r="M221" i="10" s="1"/>
  <c r="O225" i="10"/>
  <c r="N225" i="10"/>
  <c r="N506" i="10"/>
  <c r="O506" i="10"/>
  <c r="O158" i="10"/>
  <c r="N158" i="10"/>
  <c r="O151" i="10"/>
  <c r="N151" i="10"/>
  <c r="O444" i="10"/>
  <c r="N444" i="10"/>
  <c r="O252" i="10"/>
  <c r="N252" i="10"/>
  <c r="N468" i="10"/>
  <c r="O468" i="10"/>
  <c r="O345" i="10"/>
  <c r="N345" i="10"/>
  <c r="O514" i="10"/>
  <c r="O386" i="10"/>
  <c r="N386" i="10"/>
  <c r="K235" i="10"/>
  <c r="M235" i="10" s="1"/>
  <c r="O236" i="10"/>
  <c r="N236" i="10"/>
  <c r="O26" i="10"/>
  <c r="N26" i="10"/>
  <c r="N74" i="10"/>
  <c r="K73" i="10"/>
  <c r="M73" i="10" s="1"/>
  <c r="O74" i="10"/>
  <c r="N354" i="10"/>
  <c r="O354" i="10"/>
  <c r="O37" i="10"/>
  <c r="N37" i="10"/>
  <c r="O291" i="10"/>
  <c r="N291" i="10"/>
  <c r="O83" i="10"/>
  <c r="N83" i="10"/>
  <c r="N363" i="10"/>
  <c r="O363" i="10"/>
  <c r="O149" i="10"/>
  <c r="N149" i="10"/>
  <c r="K365" i="10"/>
  <c r="M365" i="10" s="1"/>
  <c r="O366" i="10"/>
  <c r="N366" i="10"/>
  <c r="O128" i="10"/>
  <c r="N128" i="10"/>
  <c r="O249" i="10"/>
  <c r="N249" i="10"/>
  <c r="N471" i="10"/>
  <c r="O471" i="10"/>
  <c r="O457" i="10"/>
  <c r="N457" i="10"/>
  <c r="N334" i="10"/>
  <c r="O334" i="10"/>
  <c r="O491" i="10"/>
  <c r="N491" i="10"/>
  <c r="N376" i="10"/>
  <c r="O376" i="10"/>
  <c r="N118" i="10"/>
  <c r="O118" i="10"/>
  <c r="O373" i="10"/>
  <c r="N373" i="10"/>
  <c r="O479" i="10"/>
  <c r="N479" i="10"/>
  <c r="O382" i="10"/>
  <c r="N382" i="10"/>
  <c r="O65" i="10"/>
  <c r="N65" i="10"/>
  <c r="O110" i="10"/>
  <c r="N110" i="10"/>
  <c r="N250" i="10"/>
  <c r="O250" i="10"/>
  <c r="N85" i="10"/>
  <c r="O85" i="10"/>
  <c r="O215" i="10"/>
  <c r="N215" i="10"/>
  <c r="N84" i="10"/>
  <c r="O84" i="10"/>
  <c r="O317" i="10"/>
  <c r="N317" i="10"/>
  <c r="O238" i="10"/>
  <c r="N238" i="10"/>
  <c r="O106" i="10"/>
  <c r="N106" i="10"/>
  <c r="O482" i="10"/>
  <c r="N482" i="10"/>
  <c r="O442" i="10"/>
  <c r="N442" i="10"/>
  <c r="O11" i="10"/>
  <c r="N11" i="10"/>
  <c r="O394" i="10"/>
  <c r="N394" i="10"/>
  <c r="O69" i="10"/>
  <c r="N69" i="10"/>
  <c r="O288" i="10"/>
  <c r="N288" i="10"/>
  <c r="O393" i="10"/>
  <c r="N393" i="10"/>
  <c r="K304" i="10"/>
  <c r="M304" i="10" s="1"/>
  <c r="O305" i="10"/>
  <c r="N305" i="10"/>
  <c r="N483" i="10"/>
  <c r="O483" i="10"/>
  <c r="K21" i="10"/>
  <c r="M21" i="10" s="1"/>
  <c r="O27" i="10"/>
  <c r="N27" i="10"/>
  <c r="O70" i="10"/>
  <c r="N70" i="10"/>
  <c r="O202" i="10"/>
  <c r="N202" i="10"/>
  <c r="O298" i="10"/>
  <c r="N298" i="10"/>
  <c r="N244" i="10"/>
  <c r="O244" i="10"/>
  <c r="N62" i="10"/>
  <c r="O62" i="10"/>
  <c r="O205" i="10"/>
  <c r="N205" i="10"/>
  <c r="K341" i="10"/>
  <c r="M341" i="10" s="1"/>
  <c r="O342" i="10"/>
  <c r="N342" i="10"/>
  <c r="O68" i="10"/>
  <c r="N68" i="10"/>
  <c r="N385" i="10"/>
  <c r="O385" i="10"/>
  <c r="N314" i="10"/>
  <c r="O314" i="10"/>
  <c r="O152" i="10"/>
  <c r="N152" i="10"/>
  <c r="O286" i="10"/>
  <c r="N286" i="10"/>
  <c r="O90" i="10"/>
  <c r="N90" i="10"/>
  <c r="O470" i="10"/>
  <c r="N470" i="10"/>
  <c r="O498" i="10"/>
  <c r="N498" i="10"/>
  <c r="O383" i="10"/>
  <c r="N383" i="10"/>
  <c r="O212" i="10"/>
  <c r="N212" i="10"/>
  <c r="N333" i="10"/>
  <c r="O333" i="10"/>
  <c r="N53" i="10"/>
  <c r="O53" i="10"/>
  <c r="O481" i="10"/>
  <c r="N481" i="10"/>
  <c r="O232" i="10"/>
  <c r="N232" i="10"/>
  <c r="K318" i="10"/>
  <c r="M318" i="10" s="1"/>
  <c r="O319" i="10"/>
  <c r="N319" i="10"/>
  <c r="O307" i="10"/>
  <c r="N307" i="10"/>
  <c r="O303" i="10"/>
  <c r="N303" i="10"/>
  <c r="O513" i="10"/>
  <c r="K328" i="10"/>
  <c r="O332" i="10"/>
  <c r="N332" i="10"/>
  <c r="K359" i="10"/>
  <c r="M359" i="10" s="1"/>
  <c r="O360" i="10"/>
  <c r="N360" i="10"/>
  <c r="O156" i="10"/>
  <c r="N156" i="10"/>
  <c r="O61" i="10"/>
  <c r="N61" i="10"/>
  <c r="G267" i="10"/>
  <c r="G210" i="10" s="1"/>
  <c r="N46" i="10"/>
  <c r="O46" i="10"/>
  <c r="O50" i="10"/>
  <c r="N50" i="10"/>
  <c r="K311" i="10"/>
  <c r="M311" i="10" s="1"/>
  <c r="O375" i="10"/>
  <c r="N375" i="10"/>
  <c r="O308" i="10"/>
  <c r="N308" i="10"/>
  <c r="O124" i="10"/>
  <c r="N124" i="10"/>
  <c r="O301" i="10"/>
  <c r="N301" i="10"/>
  <c r="O446" i="10"/>
  <c r="N446" i="10"/>
  <c r="O272" i="10"/>
  <c r="N272" i="10"/>
  <c r="N459" i="10"/>
  <c r="O459" i="10"/>
  <c r="O464" i="10"/>
  <c r="N464" i="10"/>
  <c r="O142" i="10"/>
  <c r="N142" i="10"/>
  <c r="K89" i="10"/>
  <c r="M89" i="10" s="1"/>
  <c r="O262" i="10"/>
  <c r="N262" i="10"/>
  <c r="N130" i="10"/>
  <c r="O130" i="10"/>
  <c r="O290" i="10"/>
  <c r="N290" i="10"/>
  <c r="O49" i="10"/>
  <c r="N49" i="10"/>
  <c r="O132" i="10"/>
  <c r="N132" i="10"/>
  <c r="N477" i="10"/>
  <c r="O477" i="10"/>
  <c r="O219" i="10"/>
  <c r="N219" i="10"/>
  <c r="O427" i="10"/>
  <c r="N427" i="10"/>
  <c r="N296" i="10"/>
  <c r="O296" i="10"/>
  <c r="O63" i="10"/>
  <c r="N63" i="10"/>
  <c r="O227" i="10"/>
  <c r="N227" i="10"/>
  <c r="O389" i="10"/>
  <c r="N389" i="10"/>
  <c r="N324" i="10"/>
  <c r="O324" i="10"/>
  <c r="N226" i="10"/>
  <c r="O226" i="10"/>
  <c r="O86" i="10"/>
  <c r="N86" i="10"/>
  <c r="N264" i="10"/>
  <c r="O264" i="10"/>
  <c r="O480" i="10"/>
  <c r="N480" i="10"/>
  <c r="O348" i="10"/>
  <c r="N348" i="10"/>
  <c r="O203" i="10"/>
  <c r="N203" i="10"/>
  <c r="N266" i="10"/>
  <c r="O266" i="10"/>
  <c r="N364" i="10"/>
  <c r="O364" i="10"/>
  <c r="O258" i="10"/>
  <c r="N258" i="10"/>
  <c r="O57" i="10"/>
  <c r="N57" i="10"/>
  <c r="O224" i="10"/>
  <c r="N224" i="10"/>
  <c r="O489" i="10"/>
  <c r="N489" i="10"/>
  <c r="O154" i="10"/>
  <c r="N154" i="10"/>
  <c r="N440" i="10"/>
  <c r="O440" i="10"/>
  <c r="O204" i="10"/>
  <c r="N204" i="10"/>
  <c r="N67" i="10"/>
  <c r="O67" i="10"/>
  <c r="O330" i="10"/>
  <c r="N330" i="10"/>
  <c r="O163" i="10"/>
  <c r="N163" i="10"/>
  <c r="O247" i="10"/>
  <c r="N247" i="10"/>
  <c r="N164" i="10"/>
  <c r="O164" i="10"/>
  <c r="O12" i="10"/>
  <c r="N12" i="10"/>
  <c r="K278" i="10"/>
  <c r="O279" i="10"/>
  <c r="N279" i="10"/>
  <c r="O16" i="10"/>
  <c r="N16" i="10"/>
  <c r="N431" i="10"/>
  <c r="O431" i="10"/>
  <c r="N276" i="10"/>
  <c r="O276" i="10"/>
  <c r="K346" i="10"/>
  <c r="M346" i="10" s="1"/>
  <c r="O434" i="10"/>
  <c r="N434" i="10"/>
  <c r="O24" i="10"/>
  <c r="N24" i="10"/>
  <c r="N143" i="10"/>
  <c r="O143" i="10"/>
  <c r="O29" i="10"/>
  <c r="N29" i="10"/>
  <c r="O228" i="10"/>
  <c r="N228" i="10"/>
  <c r="O510" i="10"/>
  <c r="O362" i="10"/>
  <c r="N362" i="10"/>
  <c r="N316" i="10"/>
  <c r="O316" i="10"/>
  <c r="O285" i="10"/>
  <c r="N285" i="10"/>
  <c r="O260" i="10"/>
  <c r="N260" i="10"/>
  <c r="O297" i="10"/>
  <c r="N297" i="10"/>
  <c r="O287" i="10"/>
  <c r="N287" i="10"/>
  <c r="O384" i="10"/>
  <c r="N384" i="10"/>
  <c r="N265" i="10"/>
  <c r="O265" i="10"/>
  <c r="N114" i="10"/>
  <c r="O114" i="10"/>
  <c r="K350" i="10"/>
  <c r="M350" i="10" s="1"/>
  <c r="O351" i="10"/>
  <c r="N351" i="10"/>
  <c r="K320" i="10"/>
  <c r="M320" i="10" s="1"/>
  <c r="N321" i="10"/>
  <c r="O321" i="10"/>
  <c r="O488" i="10"/>
  <c r="N488" i="10"/>
  <c r="O275" i="10"/>
  <c r="N275" i="10"/>
  <c r="K211" i="10"/>
  <c r="M211" i="10" s="1"/>
  <c r="O213" i="10"/>
  <c r="N213" i="10"/>
  <c r="O162" i="10"/>
  <c r="N162" i="10"/>
  <c r="O48" i="10"/>
  <c r="N48" i="10"/>
  <c r="O200" i="10"/>
  <c r="N200" i="10"/>
  <c r="O289" i="10"/>
  <c r="N289" i="10"/>
  <c r="O102" i="10"/>
  <c r="N102" i="10"/>
  <c r="O293" i="10"/>
  <c r="N293" i="10"/>
  <c r="O274" i="10"/>
  <c r="N274" i="10"/>
  <c r="O436" i="10"/>
  <c r="N436" i="10"/>
  <c r="O251" i="10"/>
  <c r="N251" i="10"/>
  <c r="N443" i="10"/>
  <c r="O443" i="10"/>
  <c r="N495" i="10"/>
  <c r="O495" i="10"/>
  <c r="O340" i="10"/>
  <c r="N340" i="10"/>
  <c r="O269" i="10"/>
  <c r="N269" i="10"/>
  <c r="O99" i="10"/>
  <c r="N99" i="10"/>
  <c r="N133" i="10"/>
  <c r="O133" i="10"/>
  <c r="N43" i="10"/>
  <c r="O43" i="10"/>
  <c r="O125" i="10"/>
  <c r="N125" i="10"/>
  <c r="K109" i="10"/>
  <c r="M109" i="10" s="1"/>
  <c r="K47" i="10"/>
  <c r="M47" i="10" s="1"/>
  <c r="K60" i="10"/>
  <c r="M60" i="10" s="1"/>
  <c r="K139" i="10"/>
  <c r="M139" i="10" s="1"/>
  <c r="G122" i="10"/>
  <c r="K259" i="10"/>
  <c r="M259" i="10" s="1"/>
  <c r="K82" i="10"/>
  <c r="M82" i="10" s="1"/>
  <c r="K361" i="10"/>
  <c r="M361" i="10" s="1"/>
  <c r="M424" i="10" l="1"/>
  <c r="O160" i="10"/>
  <c r="N120" i="10"/>
  <c r="K267" i="10"/>
  <c r="M267" i="10" s="1"/>
  <c r="N160" i="10"/>
  <c r="M116" i="10"/>
  <c r="K198" i="10"/>
  <c r="O126" i="10"/>
  <c r="G209" i="10"/>
  <c r="O201" i="10"/>
  <c r="O120" i="10"/>
  <c r="G7" i="10"/>
  <c r="N144" i="10"/>
  <c r="M157" i="10"/>
  <c r="O123" i="10"/>
  <c r="N123" i="10"/>
  <c r="O146" i="10"/>
  <c r="N146" i="10"/>
  <c r="N201" i="10"/>
  <c r="M120" i="10"/>
  <c r="O157" i="10"/>
  <c r="M153" i="10"/>
  <c r="M201" i="10"/>
  <c r="O144" i="10"/>
  <c r="N126" i="10"/>
  <c r="M148" i="10"/>
  <c r="M278" i="10"/>
  <c r="K327" i="10"/>
  <c r="N148" i="10"/>
  <c r="M199" i="10"/>
  <c r="O153" i="10"/>
  <c r="I210" i="10"/>
  <c r="K502" i="10"/>
  <c r="M502" i="10" s="1"/>
  <c r="K122" i="10"/>
  <c r="M122" i="10" s="1"/>
  <c r="O139" i="10"/>
  <c r="N139" i="10"/>
  <c r="K72" i="10"/>
  <c r="N4" i="10" l="1"/>
  <c r="M371" i="10"/>
  <c r="M198" i="10"/>
  <c r="G516" i="10"/>
  <c r="K210" i="10"/>
  <c r="O4" i="10"/>
  <c r="I209" i="10"/>
  <c r="I516" i="10" s="1"/>
  <c r="K35" i="10"/>
  <c r="M35" i="10" s="1"/>
  <c r="M72" i="10"/>
  <c r="K209" i="10" l="1"/>
  <c r="M209" i="10" s="1"/>
  <c r="G518" i="10"/>
  <c r="O3" i="10"/>
  <c r="M210" i="10"/>
  <c r="K7" i="10"/>
  <c r="M7" i="10" s="1"/>
  <c r="K516" i="10"/>
  <c r="N525" i="10" s="1"/>
  <c r="I518" i="10" l="1"/>
  <c r="K518" i="10" s="1"/>
  <c r="M516" i="10"/>
  <c r="K519" i="10" l="1"/>
  <c r="M517" i="10"/>
  <c r="I519" i="10" l="1"/>
  <c r="N527" i="10"/>
  <c r="K520" i="10"/>
  <c r="N524" i="10"/>
  <c r="M518" i="10"/>
  <c r="M520" i="10" l="1"/>
  <c r="N2" i="10" l="1"/>
  <c r="N3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tc={BD09B837-B152-4B7D-8991-4FA24AC940C1}</author>
    <author>tc={2541D4BB-26E5-4AE2-B9C0-E266EF80DA31}</author>
    <author>tc={03FF3E71-33C8-45F5-B51A-5503E72AAEEA}</author>
    <author>tc={750FFF0D-2536-4F98-AF88-FC0B89D538E4}</author>
    <author>tc={F1C07A36-4F62-4E91-B876-80950A8FD4FD}</author>
    <author>tc={98B9C311-54D3-49CA-BCB1-EF3FBF0C83C2}</author>
    <author>tc={97870E90-41DF-4C3F-9EB4-0EEB4CC25C56}</author>
    <author>tc={21892AEF-4AE7-4446-A0F5-C7EEEBC753F0}</author>
    <author>tc={1B383A4A-8E58-4CAF-923F-780EAD7884D9}</author>
    <author>tc={00B98B5E-F33A-4CE6-B9CD-B633740126B1}</author>
    <author>tc={0CE33DD5-B6F1-4B40-9A44-29CAE3CF8CC9}</author>
    <author>tc={BD0300A8-FE74-4D29-B197-8E1656EDC97B}</author>
    <author>tc={D834E0AD-28F0-4583-98FD-56F2A763937B}</author>
    <author>tc={8B35A67B-9437-409F-BC57-863B31B9A25E}</author>
    <author>tc={2B059148-92DD-4728-B46D-83AE72C8D508}</author>
    <author>tc={64A99F83-DECD-40B8-921B-C782EB2010C2}</author>
    <author>tc={F672051D-E20B-447A-9651-3AC13E6AE7AA}</author>
    <author>tc={C9D5C6DB-3554-4C15-BD83-38BAC6D34305}</author>
    <author>tc={81A2C68B-E3BD-410F-A3CE-7FBFFBAB0D79}</author>
  </authors>
  <commentList>
    <comment ref="C8" authorId="0" shapeId="0" xr:uid="{BD09B837-B152-4B7D-8991-4FA24AC940C1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ADD. REFORÇO DO ESPIGÃO, LIGAR PARA O RICARDO</t>
        </r>
      </text>
    </comment>
    <comment ref="F41" authorId="1" shapeId="0" xr:uid="{2541D4BB-26E5-4AE2-B9C0-E266EF80DA31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Foram levantadas 3 portas (WC Pne, san fem e san masc)
</t>
        </r>
      </text>
    </comment>
    <comment ref="C70" authorId="2" shapeId="0" xr:uid="{03FF3E71-33C8-45F5-B51A-5503E72AAEEA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Colocar 10cm de espessura 
Responder:
    PERGUNTAR O QUE SÃO OS 10CM PQ EU ESQUECI </t>
        </r>
      </text>
    </comment>
    <comment ref="C83" authorId="3" shapeId="0" xr:uid="{750FFF0D-2536-4F98-AF88-FC0B89D538E4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dentro dos sanitários 
Responder:
    OK</t>
        </r>
      </text>
    </comment>
    <comment ref="C87" authorId="4" shapeId="0" xr:uid="{F1C07A36-4F62-4E91-B876-80950A8FD4FD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INSERIR ITEM PARA 8 CAIXA DE CONCRETO 
Responder:
    OK
</t>
        </r>
      </text>
    </comment>
    <comment ref="C207" authorId="5" shapeId="0" xr:uid="{98B9C311-54D3-49CA-BCB1-EF3FBF0C83C2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CONFERIR SE O MODO DE LEVANTAMENTO ESTÁ CORRETO 
Responder:
    UMA JUNTA A CADA 3 METROS 
Responder:
    OK
</t>
        </r>
      </text>
    </comment>
    <comment ref="C214" authorId="6" shapeId="0" xr:uid="{97870E90-41DF-4C3F-9EB4-0EEB4CC25C56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UMA JANELA GRANDE
Responder:
    ok</t>
        </r>
      </text>
    </comment>
    <comment ref="C264" authorId="7" shapeId="0" xr:uid="{21892AEF-4AE7-4446-A0F5-C7EEEBC753F0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Cobrar junto a calha do teatro 
Responder:
    + ampliação e marquise 
Responder:
    OK</t>
        </r>
      </text>
    </comment>
    <comment ref="C266" authorId="8" shapeId="0" xr:uid="{1B383A4A-8E58-4CAF-923F-780EAD7884D9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Rufo encima de toda a alvenaria 
Responder:
    perimetro
Responder:
    Cobrar pintura 
Responder:
    OK 
</t>
        </r>
      </text>
    </comment>
    <comment ref="C305" authorId="9" shapeId="0" xr:uid="{00B98B5E-F33A-4CE6-B9CD-B633740126B1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Revisar os ambientes e os trechos a serem considerados 
Responder:
    OK</t>
        </r>
      </text>
    </comment>
    <comment ref="C341" authorId="10" shapeId="0" xr:uid="{0CE33DD5-B6F1-4B40-9A44-29CAE3CF8CC9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Cobrar demolição DO TRECHO DO TEATRO 
Responder:
    OK</t>
        </r>
      </text>
    </comment>
    <comment ref="C360" authorId="11" shapeId="0" xr:uid="{BD0300A8-FE74-4D29-B197-8E1656EDC97B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BANHEIROS DOS ATORES. REVESTIMENTO, LOUÇAS E METAIS</t>
        </r>
      </text>
    </comment>
    <comment ref="C364" authorId="12" shapeId="0" xr:uid="{D834E0AD-28F0-4583-98FD-56F2A763937B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BANHEIROS DO TEATRO</t>
        </r>
      </text>
    </comment>
    <comment ref="C367" authorId="13" shapeId="0" xr:uid="{8B35A67B-9437-409F-BC57-863B31B9A25E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VERNIZ SEM BRILHO E NÃO PODE ESCORREGAR. ANTICHAMA E SEM COR</t>
        </r>
      </text>
    </comment>
    <comment ref="C368" authorId="14" shapeId="0" xr:uid="{2B059148-92DD-4728-B46D-83AE72C8D508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PISO DA PLATEIA</t>
        </r>
      </text>
    </comment>
    <comment ref="C369" authorId="15" shapeId="0" xr:uid="{64A99F83-DECD-40B8-921B-C782EB2010C2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TINTA PRETA FOSCA</t>
        </r>
      </text>
    </comment>
    <comment ref="C428" authorId="16" shapeId="0" xr:uid="{F672051D-E20B-447A-9651-3AC13E6AE7AA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Não temos projeto para conferir</t>
        </r>
      </text>
    </comment>
    <comment ref="C479" authorId="17" shapeId="0" xr:uid="{C9D5C6DB-3554-4C15-BD83-38BAC6D34305}">
      <text>
        <r>
          <rPr>
            <sz val="10"/>
            <color indexed="8"/>
            <rFont val="MS Sans Serif"/>
          </rPr>
  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Verificar as quantidades 
Responder:
    OK </t>
        </r>
      </text>
    </comment>
    <comment ref="C494" authorId="18" shapeId="0" xr:uid="{81A2C68B-E3BD-410F-A3CE-7FBFFBAB0D79}">
      <text>
        <r>
          <rPr>
            <sz val="10"/>
            <color indexed="8"/>
            <rFont val="MS Sans Serif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ok</t>
        </r>
      </text>
    </comment>
  </commentList>
</comments>
</file>

<file path=xl/sharedStrings.xml><?xml version="1.0" encoding="utf-8"?>
<sst xmlns="http://schemas.openxmlformats.org/spreadsheetml/2006/main" count="2489" uniqueCount="957">
  <si>
    <t>RUA SÃO BENTO, Nº 909 - CENTRO</t>
  </si>
  <si>
    <t>DATA BASE:</t>
  </si>
  <si>
    <t>PREFEITURA MUNICIPAL DE ARARAQUARA</t>
  </si>
  <si>
    <t>B.D.I. (%):</t>
  </si>
  <si>
    <t>ITEM</t>
  </si>
  <si>
    <t>DESCRIÇÃO</t>
  </si>
  <si>
    <t>UNID.</t>
  </si>
  <si>
    <t>QUANT.</t>
  </si>
  <si>
    <t>PREÇO UNITÁRIO
(R$)</t>
  </si>
  <si>
    <t>PREÇO TOTAL
(R$)</t>
  </si>
  <si>
    <t>A</t>
  </si>
  <si>
    <t>CASA DA CULTURA</t>
  </si>
  <si>
    <t>COBERTURA</t>
  </si>
  <si>
    <t>Retirada de telhamento em barro</t>
  </si>
  <si>
    <t>m²</t>
  </si>
  <si>
    <t>Retirada de cumeeira ou espigão em barro</t>
  </si>
  <si>
    <t>m</t>
  </si>
  <si>
    <t>Retirada de peças lineares em madeira com seção até 60 cm² - ripas</t>
  </si>
  <si>
    <t>Fornecimento e colocação de ripamento em estrutura de madeira da cobertura</t>
  </si>
  <si>
    <t>m³</t>
  </si>
  <si>
    <t>Telha de barro tipo francesa</t>
  </si>
  <si>
    <t>Cumeeira de barro emboçado tipo francesa</t>
  </si>
  <si>
    <t>Remoção de entulho com caçamba metálica, independente da distância do local de despejo, inclusive carga e descarga</t>
  </si>
  <si>
    <t>Andaime tubular fachadeiro com piso metálico e sapatas ajustáveis</t>
  </si>
  <si>
    <t>m²xmês</t>
  </si>
  <si>
    <t>Montagem e desmontagem de andaime tubular fachadeiro com altura superior a 10 m</t>
  </si>
  <si>
    <t>FORRO E PISO DE MADEIRA</t>
  </si>
  <si>
    <t>Retirada de forro de madeira inclusive estrutura</t>
  </si>
  <si>
    <t>Retirada de assoalho inclusive vigamento</t>
  </si>
  <si>
    <t>Assoalho em tábua de madeira aparelhada, conforme projeto</t>
  </si>
  <si>
    <t>Forro xadrez em ripas de angelim-vermelho / bacuri / maçaranduba tarugado, conforme padrão existente, inclusive molduras</t>
  </si>
  <si>
    <t>Raspagem com calafetação e aplicação de verniz antichamas com laudo do IPT em piso de madeira</t>
  </si>
  <si>
    <t>Lixamento com calafetação e aplicação de verniz antichamas com laudo do IPT em forro de madeira</t>
  </si>
  <si>
    <t>Lixamento com calafetação e aplicação de verniz antichamas com laudo do IPT em escadas</t>
  </si>
  <si>
    <t>Andaime torre metálico (1,5 x 1,5 m) com piso metálico</t>
  </si>
  <si>
    <t>mxmês</t>
  </si>
  <si>
    <t>Montagem e desmontagem de andaime torre metálica com altura até 10 m</t>
  </si>
  <si>
    <t>SANITÁRIOS - TÉRREO (REFORMA)</t>
  </si>
  <si>
    <t>Serviços preliminares</t>
  </si>
  <si>
    <t>Retirada de aparelho sanitário incluindo acessórios</t>
  </si>
  <si>
    <t>un</t>
  </si>
  <si>
    <t>Retirada de registro ou válvula embutidos</t>
  </si>
  <si>
    <t>Retirada de torneira ou chuveiro</t>
  </si>
  <si>
    <t>Retirada de sifão ou metais sanitários diversos</t>
  </si>
  <si>
    <t>Retirada de folha de esquadria em madeira</t>
  </si>
  <si>
    <t>Retirada de batente com guarnição e peças lineares em madeira, chumbados</t>
  </si>
  <si>
    <t>Demolição manual de revestimento cerâmico, incluindo a base</t>
  </si>
  <si>
    <t>Demolição mecanizada de concreto simples, inclusive fragmentação e acomodação do material (contrapiso)</t>
  </si>
  <si>
    <t>Demolição manual de alvenaria de elevação ou elemento vazado, incluindo revestimento</t>
  </si>
  <si>
    <t>Alvenaria e divisórias</t>
  </si>
  <si>
    <t>Alvenaria de bloco cerâmico de vedação, uso revestido, de 14 cm</t>
  </si>
  <si>
    <t>Alvenaria de elevação de 1 tijolo maciço comum</t>
  </si>
  <si>
    <t>Vergas, contravergas e pilaretes de concreto armado</t>
  </si>
  <si>
    <t>Divisória em placas de granito com espessura de 3 cm, conforme projeto</t>
  </si>
  <si>
    <t>Esquadrias de madeira</t>
  </si>
  <si>
    <t>Porta lisa com batente madeira - 90 x 210 cm</t>
  </si>
  <si>
    <t>Ferragem completa com maçaneta tipo alavanca, para porta interna com 1 folha</t>
  </si>
  <si>
    <t>cj</t>
  </si>
  <si>
    <t>Porta em laminado fenólico melamínico com acabamento liso, batente metálico - 60 x 180 cm, conforme projeto</t>
  </si>
  <si>
    <t>Ferragem completa para porta de box de WC tipo livre/ocupado</t>
  </si>
  <si>
    <t>Ferragem adicional para porta vão simples em divisória</t>
  </si>
  <si>
    <t>Esquadrias metálicas</t>
  </si>
  <si>
    <t>Revisão em caixilhos de ferro existentes, inclusive substituições de peças e vidros, se necessário</t>
  </si>
  <si>
    <t>Revestimento</t>
  </si>
  <si>
    <t>Chapisco com argamassa de cimento e areia sem peneirar traço 1:4, e=5 mm </t>
  </si>
  <si>
    <t>Emboço com argamassa mista de cimento, cal hidratada e areia sem peneirar traço 1:2:8, e=20 mm </t>
  </si>
  <si>
    <t>Revestimento em porcelanato esmaltado polido 45x45cm, grupo de absorção BIa, assentado com argamassa colante industrializada, rejuntado, conforme projeto</t>
  </si>
  <si>
    <t>Moldura de gesso simples, largura até 6,0 cm</t>
  </si>
  <si>
    <t>Tampo/bancada em granito, com frontão, espessura de 2 cm, acabamento polido, confomre projeto</t>
  </si>
  <si>
    <t>Piso</t>
  </si>
  <si>
    <t>Lastro de pedra britada, e=3 cm</t>
  </si>
  <si>
    <t>Contrapiso em concreto sarrafeado fck= 20 MPa usinado, e=6cm</t>
  </si>
  <si>
    <t>Regularização sarrafeada de base para revestimento de piso com argamassa de cimento e areia sem peneirar traço 1:4, e=3 cm </t>
  </si>
  <si>
    <t>Porcelanato retificado natural 45x45cm assentado com junta seca inclusive rejunte, conforme projeto</t>
  </si>
  <si>
    <t>Soleira em granito, espessura de 2 cm e largura até 20 cm, acabamento polido</t>
  </si>
  <si>
    <t>Instalações Hidráulicas</t>
  </si>
  <si>
    <t>Água Fria</t>
  </si>
  <si>
    <t>Tubo de PVC rígido soldável marrom, DN= 25 mm, (3/4´), inclusive conexões</t>
  </si>
  <si>
    <t>Tubo de PVC rígido soldável marrom, DN= 50 mm, (1 1/2´), inclusive conexões</t>
  </si>
  <si>
    <t>Registro de gaveta em latão fundido sem acabamento, DN= 3/4´</t>
  </si>
  <si>
    <t>Registro de gaveta em latão fundido sem acabamento, DN= 1 1/2´</t>
  </si>
  <si>
    <t>Registro de gaveta em latão fundido cromado com canopla, DN= 3/4´ - linha standard</t>
  </si>
  <si>
    <t>Válvula de descarga, acabamento cromado tipo alavanca com registro próprio, DN= 1 1/2´</t>
  </si>
  <si>
    <t>Torneira de boia, DN= 3/4´</t>
  </si>
  <si>
    <t>Reservatório em polietileno com tampa de rosca - capacidade de 1.000 litros</t>
  </si>
  <si>
    <t>Esgoto Sanitário</t>
  </si>
  <si>
    <t>Tubo de PVC rígido, PxB com anel de borracha, DN= 100 mm, inclusive conexões</t>
  </si>
  <si>
    <t>Tubo de PVC rígido, PxB com anel de borracha, DN= 50 mm, inclusive conexões</t>
  </si>
  <si>
    <t>Tubo de PVC rígido, pontas lisas, DN= 40 mm, inclusive conexões</t>
  </si>
  <si>
    <t>Caixa sifonada de PVC rígido de 150 x 150 x 50 mm, com grelha</t>
  </si>
  <si>
    <t>Caixa de inspeção de polietileno, saida Ø 100 mm</t>
  </si>
  <si>
    <t>Acessórios</t>
  </si>
  <si>
    <t>Bacia sifonada de louça para pessoas com mobilidade reduzida - capacidade de 6 litros</t>
  </si>
  <si>
    <t>Bacia sifonada com caixa de descarga acoplada sem tampa - 6 litros</t>
  </si>
  <si>
    <t>Tampa de plástico para bacia sanitária</t>
  </si>
  <si>
    <t>Cuba de louça de embutir redonda</t>
  </si>
  <si>
    <t>Lavatório de louça com coluna suspensa - linha especial</t>
  </si>
  <si>
    <t>Válvula de metal cromado de 1´</t>
  </si>
  <si>
    <t>Sifão plástico sanfonado universal de 1´</t>
  </si>
  <si>
    <t>Engate flexível metálico DN= 1/2´</t>
  </si>
  <si>
    <t>Torneira de mesa para lavatório compacta, acionamento hidromecânico, em latão cromado, DN= 1/2´</t>
  </si>
  <si>
    <t>Ducha higiênica com registro cromado</t>
  </si>
  <si>
    <t>Desviador para duchas e chuveiros</t>
  </si>
  <si>
    <t>Porta-papel de louça de embutir</t>
  </si>
  <si>
    <t>Dispenser toalheiro em ABS, para folhas</t>
  </si>
  <si>
    <t>Saboneteira tipo dispenser, para refil de 800 ml</t>
  </si>
  <si>
    <t>Espelho em vidro cristal liso, espessura de 4 mm</t>
  </si>
  <si>
    <t>Barra de apoio reta, para pessoas com mobilidade reduzida, em tubo de aço inoxidável de 1 1/2´ x 500 mm - porta</t>
  </si>
  <si>
    <t>Barra de apoio reta, para pessoas com mobilidade reduzida, em tubo de aço inoxidável de 1 1/2´ x 800 mm - bacia</t>
  </si>
  <si>
    <t>Barra de apoio lateral para lavatório, para pessoas com mobilidade reduzida, em tubo de aço inoxidável de 1.1/4", comprimento 25 a 30 cm</t>
  </si>
  <si>
    <t>Revestimento em chapa de aço inoxidável para proteção de portas, altura de 40 cm</t>
  </si>
  <si>
    <t>Pintura</t>
  </si>
  <si>
    <t>Massa corrida a base de PVA</t>
  </si>
  <si>
    <t>Látex acrílico antimofo em massa, inclusive preparo</t>
  </si>
  <si>
    <t>Massa corrida a óleo em esquadrias de madeira</t>
  </si>
  <si>
    <t>Esmalte em superfície de madeira</t>
  </si>
  <si>
    <t>Esmalte em superfície metálica, inclusive preparo</t>
  </si>
  <si>
    <t>IMPERMEABILIZAÇÃO DE LAJE</t>
  </si>
  <si>
    <t>Demolição manual de camada impermeabilizante</t>
  </si>
  <si>
    <t>Argamassa de cimento e areia para regularização</t>
  </si>
  <si>
    <t>Impermeabilização anticorrosiva em membrana epoxídica com alcatrão de hulha, sobre massa</t>
  </si>
  <si>
    <t>Argamassa de cimento e areia para proteção mecânica</t>
  </si>
  <si>
    <t>INSTALAÇÕES ELÉTRICAS</t>
  </si>
  <si>
    <t>Entrada de energia elétrica trifásica demanda entre 57,1 e 75 kw</t>
  </si>
  <si>
    <t xml:space="preserve">Eletroduto corrugado flexível de PVC D= 3/4" (DE=25mm) alta resitência à compressão e antichamas NBR 15465 (predial- para embutir em alvenaria </t>
  </si>
  <si>
    <t xml:space="preserve">Eletroduto corrugado flexível de PVC D= 1" (DE=32mm) alta resitência à compressão e antichamas NBR 15465 (predial- para embutir em alvenaria </t>
  </si>
  <si>
    <t xml:space="preserve">Eletroduto corrugado de PEAD D=1.1/4" (30mm) alta resitência à compressão NBR 15715 </t>
  </si>
  <si>
    <t>Perfilado Perfurado de aço galv a fogo 38x38x3000mm (larg x altx comp) chapa 12</t>
  </si>
  <si>
    <t>Luminária LED quadrada de sobrepor com difusor prismático translúcido, 4000k, fluxo luminoso de 1363 a 1800 lm, potência de 15 W a 40 W</t>
  </si>
  <si>
    <t>Projetor LED  retangular, foco orientável, para fixação em parede ou piso, potência de 7,5 W</t>
  </si>
  <si>
    <t>Luminária LED redonda de sobrepor com difusor recuado translucido, 4000 K, fluxo luminoso de 1900 a 2000 lm, potência de 17 W a 19 W</t>
  </si>
  <si>
    <t>Luminária LED redonda de embutir para parede ou piso, fluxo luminoso de 500 lm, bivolt</t>
  </si>
  <si>
    <t>Trilho eletrificado de alimentação com 1 circuito, em alumínio com pintura na cor branco, inclusive acessórios</t>
  </si>
  <si>
    <t xml:space="preserve">Interruptor com 1 tecla simples e placa </t>
  </si>
  <si>
    <t xml:space="preserve">Interruptor com 2 teclas simples e placa </t>
  </si>
  <si>
    <t>Tomada 2P+T de 10 A- 250V, completa</t>
  </si>
  <si>
    <t>Tomada 2P+T de 20 A- 250V, completa</t>
  </si>
  <si>
    <t>Quadro de sistribuição universal de embutir, para disjuntores 56 DIN/ 40 Bolt-on-225 A- sem componentes</t>
  </si>
  <si>
    <t>Barramento de cobre nu</t>
  </si>
  <si>
    <t>kg</t>
  </si>
  <si>
    <t>Disjuntor termomagnético, unipolar 127/220 V, corrente de 10A até 30A</t>
  </si>
  <si>
    <t>Disjuntor termomagnético, bipolar 220/380 V, corrente de 10 A até 50A</t>
  </si>
  <si>
    <t>Disjuntor temomagnético, tripolar 220/380 V, corrente de 10 A até 50 A</t>
  </si>
  <si>
    <t>Disjuntor termomagnético, tripolar 220/380 V, corrente de 60A até 100A</t>
  </si>
  <si>
    <t>Disjuntor em caixa moldada tripolar, térmico e magnético fixos, tensão de isolamento 415/690V, de 175A a 250A</t>
  </si>
  <si>
    <t>Dispositivo diferencial residual de 25A x 30 mA- 2 polos ( DS20F1)</t>
  </si>
  <si>
    <t>Supressor de suro monofásico, fase-tterra, in.ou = 20Ka, Imax. De surto de 50 até 80 kA</t>
  </si>
  <si>
    <t>Cabo de cobre 6 mm², isolamento 750 V- isolação em PVC 70ºC</t>
  </si>
  <si>
    <t>Cabo de cobre 1,5 mm², isolamento 750 V- isolação em PVC 70ºC</t>
  </si>
  <si>
    <t>Cabo de cobre 2,5 mm², isolamento 750 V- isolação em PVC 70ºC</t>
  </si>
  <si>
    <t>Cabo de cobre 4 mm², isolamento 750 V- isolação em PVC 70ºC</t>
  </si>
  <si>
    <t>Cabo de cobre flexível de 16 mm², isolamento 0,6/1kV- Isolação HEPR 90ºC</t>
  </si>
  <si>
    <t>Cabo de cobre flexível de 25 mm², isolamento 0,6/1kV- Isolação HEPR 90ºC</t>
  </si>
  <si>
    <t>Cabo de cobre flexível de 35 mm², isolamento 0,6/1kV- isolação HEPR 90ºC</t>
  </si>
  <si>
    <t>Rack fechado padrão metálico, 19 x 20 Us x 470 mm</t>
  </si>
  <si>
    <t>Tomada RJ 45 para rede de dados, com placa</t>
  </si>
  <si>
    <t>Tomada para telefone 4P, padrão TELEBRÁS, com placa</t>
  </si>
  <si>
    <t>Cabo para rede 24 AWG com 4 pares, categoria 6</t>
  </si>
  <si>
    <t>Fio telefônico tipo FI-60, para ligação de aparelhos telefônicos</t>
  </si>
  <si>
    <t>Cabo de cobre flexível blindado de 2 x 2,5 mm², isolamento 600V, isolação em VC/E 105°C - para detecção de incêndio</t>
  </si>
  <si>
    <t>Execução de rasgo em alvenaria para passagem de tubulação Ø 15 mm - 1/2" a 25 mm - 1"</t>
  </si>
  <si>
    <t>Enchimento de rasgo em concreto com argamassa mista traço 1:4, com adição de 150 kg de cimento com Ø 15 mm a 25 mm</t>
  </si>
  <si>
    <t>PISO</t>
  </si>
  <si>
    <t>Retirada de piso em tacos de madeira</t>
  </si>
  <si>
    <t>Piso vinílico tipo linóleo para salas de dança com manta amortecedora, inclusive rodapé, conforme projeto</t>
  </si>
  <si>
    <t>Revestimento vinílico, espessura de 3,2 mm, para tráfego intenso, com impermeabilizante acrílico</t>
  </si>
  <si>
    <t>TEATRO</t>
  </si>
  <si>
    <t>AMPLIAÇÃO</t>
  </si>
  <si>
    <t>Retirada de esquadria metálica em geral</t>
  </si>
  <si>
    <t>Demolição mecanizada de concreto armado da rampa existente</t>
  </si>
  <si>
    <t>Fornecimento de terra, posto obra</t>
  </si>
  <si>
    <t>Carga manual de solo</t>
  </si>
  <si>
    <t>Compactação de aterro mecanizado mínimo de 95% PN, sem fornecimento de solo em áreas fechadas</t>
  </si>
  <si>
    <t>Locação de obra de edificação</t>
  </si>
  <si>
    <t>Infraestrutura</t>
  </si>
  <si>
    <t>Taxa de mobilização e desmobilização de equipamentos para execução de estaca escavada</t>
  </si>
  <si>
    <t>tx</t>
  </si>
  <si>
    <t>Estaca escavada mecanicamente, diâmetro de 25 cm até 20 t, completa</t>
  </si>
  <si>
    <t>Escavação manual em solo de 1ª e 2ª categoria em campo aberto</t>
  </si>
  <si>
    <t>Regularização de fundo de vala com soquete</t>
  </si>
  <si>
    <t>Lastro de pedra britada</t>
  </si>
  <si>
    <t>Forma em madeira comum para fundação</t>
  </si>
  <si>
    <t>Armadura em barra de aço CA-50</t>
  </si>
  <si>
    <t>Armadura em barra de aço CA-60</t>
  </si>
  <si>
    <t>Concreto usinado, fck = 25,0 MPa</t>
  </si>
  <si>
    <t>Lançamento e adensamento de concreto ou massa em fundação</t>
  </si>
  <si>
    <t>Alvenaria de embasamento em tijolo maciço, assentado com argamassa de cimento e areia traço 1:3</t>
  </si>
  <si>
    <t>Impermeabilização em argamassa polimérica para umidade e água de percolação</t>
  </si>
  <si>
    <t>Reaterro manual de vala, apiloado sem controle de compactação</t>
  </si>
  <si>
    <t>Superestrutura</t>
  </si>
  <si>
    <t>Forma em madeira comum para estrutura</t>
  </si>
  <si>
    <t>Lançamento e adensamento de concreto ou massa por bombeamento</t>
  </si>
  <si>
    <t>Laje pré-fabricada mista vigota treliçada/lajota cerâmica - LT 12 (8+4) e capa com concreto de 25 MPa, inclusive aço de distribuição e escoramento</t>
  </si>
  <si>
    <t>Divisória em placas de granito com espessura de 3 cm, confome projeto</t>
  </si>
  <si>
    <t>Porta em laminado fenólico melamínico com acabamento liso, batente metálico - 60 x 180 cm</t>
  </si>
  <si>
    <t>Porta lisa de madeira, interna, resistente a umidade "PIM RU", para acabamento em pintura, de correr ou deslizante, tipo acessível, padrão dimensional pesado, com sistema deslizante e ferragens, completo - 100 x 210 cm</t>
  </si>
  <si>
    <t>Caixilho em ferro basculante, sob medida, 2,10 x 0,70 m, completo</t>
  </si>
  <si>
    <t>Porta de abrir em chapa, sob medida, 120 x 210 cm, completa</t>
  </si>
  <si>
    <t>Escada marinheiro com guarda corpo (degrau em ´T´)</t>
  </si>
  <si>
    <t>Corrimão das rampas internas com tubo de aço, Ø 1 1/2, com acabamento em pintura esmalte, conforme projeto</t>
  </si>
  <si>
    <t>Guarda corpo com tubo superior circular, montantes e gradil metálico em barras chatas de aço galvanizado com corrimão duplo metálico em tubo redondo com acabamento em pintura esmalte, conforme projeto</t>
  </si>
  <si>
    <t>Cobertura</t>
  </si>
  <si>
    <t>Fornecimento e montagem de estrutura metálica em perfil metalon, sem pintura</t>
  </si>
  <si>
    <t>Pintura com esmalte alquídico em estrutura metálica</t>
  </si>
  <si>
    <t>Telhamento em chapa de aço com pintura poliéster, tipo sanduíche, espessura de 0,50 mm, com poliestireno expandido</t>
  </si>
  <si>
    <t>Cobertura plana em chapa de policarbonato alveolar de 10 mm</t>
  </si>
  <si>
    <t>Calha embutida de chapa de aço galvanizado nº 26 retangular corte 50</t>
  </si>
  <si>
    <t>Condutor de chapa de aço galvanizado nº 26, 65 x 110 mm</t>
  </si>
  <si>
    <t>Rufo e contra rufo de chapa de aço galvanizado nº 26 corte 33 cm</t>
  </si>
  <si>
    <t>Registro de gaveta em latão fundido sem acabamento, DN= 2´</t>
  </si>
  <si>
    <t>Revestimento em placa cerâmica esmaltada, 30x60cm, assentado e rejuntado com argamassa industrializada</t>
  </si>
  <si>
    <t>Forro em painéis de gesso acartonado, espessura de 12,5 mm, fixo</t>
  </si>
  <si>
    <t>Peitoril em granito, espessura de 2 cm e largura até 20 cm, acabamento polido</t>
  </si>
  <si>
    <t>Rodapé em porcelanato esmaltado polido, h= 17cm, assentado com argamassa colante industrializada, rejuntado</t>
  </si>
  <si>
    <t>Vidros</t>
  </si>
  <si>
    <t>Vidro liso transparente de 4 mm</t>
  </si>
  <si>
    <t>Retirada de telhamento perfil e material qualquer, exceto barro</t>
  </si>
  <si>
    <t>Retirada de cumeeira, espigão ou rufo perfil qualquer</t>
  </si>
  <si>
    <t>Retirada de estrutura em madeira tesoura - telhas perfil qualquer</t>
  </si>
  <si>
    <t>Remoção de tubulação hidráulica em geral, incluindo conexões, caixas e ralos</t>
  </si>
  <si>
    <t>Retirada de elementos de instalações elétricas (cabos, eletrodutos, tomadas, interruptores, caixas, quadros, etc)</t>
  </si>
  <si>
    <t>Demolição manual de forro de PVC, inclusive sistema de fixação/tarugamento</t>
  </si>
  <si>
    <t>Demolição manual de revestimento em massa de parede</t>
  </si>
  <si>
    <t>Retirada de soalho inclusive vigamento do palco</t>
  </si>
  <si>
    <t>Alvenaria</t>
  </si>
  <si>
    <t>Revisão em esquadrias de madeira com substitução de peças, se necessário, inclusive ferragens</t>
  </si>
  <si>
    <t>Porta painel em madeira de correr, 02 fls,01 fixa e 01 móvel, conforme projeto</t>
  </si>
  <si>
    <t>Revisão em esquadrias de ferro (janelas, portas, corrimão/guarda corpo) com substitução de peças, vidro e massa, se necessário, inclusive ferragens</t>
  </si>
  <si>
    <t>Porta de abrir em chapa, sob medida, 90 x 210 cm, completa</t>
  </si>
  <si>
    <t>Fornecimento e montagem de estrutura em aço ASTM-A36, sem pintura</t>
  </si>
  <si>
    <t>Instalações hidráulicas</t>
  </si>
  <si>
    <t>Revisão nas isntalações hidráulicas existentes com substitução de peças, se necessário, inclusive adequação das tubulações e acessórioas aparetnes</t>
  </si>
  <si>
    <t>Recomposição de revestimento em argamassa de cimento e areia</t>
  </si>
  <si>
    <t>Revestimento em placa cerâmica esmaltada de 15x15 cm, branco, assentado e rejuntado com argamassa industrializada para reparo nos sanitários</t>
  </si>
  <si>
    <t>Soalho em tábua de madeira aparelhada para  palco, conforme projeto</t>
  </si>
  <si>
    <t>Limpeza e lavagem de piso de concreto/cerâmicos por hidrojateamento com rejuntamento</t>
  </si>
  <si>
    <t>Pintura acrílica para pisos cimentados</t>
  </si>
  <si>
    <t>Entrada de energia elétrica trifásica demanda entre 38,1 e 57 kw</t>
  </si>
  <si>
    <t>Luminária LED quadrada de sobrepor com difusor prismático translúcido, 4000k, fluxo luminoso de 1363 a 1800 lm, potência de 15 W a 24 W - 20W</t>
  </si>
  <si>
    <t>Luminária de led retangular de sobrepor com difusor translucido, 4000k, fluco luminoso de 3690 a 4800 lm, potencia de  38w a 41W</t>
  </si>
  <si>
    <t>PROTEÇÃO E COMBATE À INCÊNDIOS</t>
  </si>
  <si>
    <t>Extintor de água pressurizada, 10 L</t>
  </si>
  <si>
    <t>Extintor de pó químico seco, 8 kg</t>
  </si>
  <si>
    <t>Ponto completo para luminária, botoeira, alarme e sirene de emergência interligado na central, inclusive tubulação e fiação necessária</t>
  </si>
  <si>
    <t xml:space="preserve">Luminária fluorescente completa para emergência de 15 W, inclusive instalação </t>
  </si>
  <si>
    <t>Adesivo vinílico, padrão regulamentado, para sinalização de incêndio</t>
  </si>
  <si>
    <t>Central de alarme de incêndio para até 24 pontos, completa</t>
  </si>
  <si>
    <t>Tubo de aço galvanizado, inclusive conexões, de 3"</t>
  </si>
  <si>
    <t>Tubo de aço galvanizado, inclusive conexões, de 2 1/2"</t>
  </si>
  <si>
    <t>Abrigo para hidrante em chapa, com mangueira de 2 1/2", com 30,00 m de comprimento, completo, inclusive registro</t>
  </si>
  <si>
    <t>Adaptador de engate rápido em latão de 2 1/2´ x 2 1/2´</t>
  </si>
  <si>
    <t>Esguicho latão com engate rápido, DN= 1 1/2´, jato regulável</t>
  </si>
  <si>
    <t>Botoeira para acionamento de bomba de incêndio, inclusive instalação</t>
  </si>
  <si>
    <t>Sirene audiovisual tipo endereçável</t>
  </si>
  <si>
    <t>Acionador de alarme manual tipo quebra vidro</t>
  </si>
  <si>
    <t>Abrigo para registro de recalque tipo coluna, completo - inclusive tubulações e válvulas</t>
  </si>
  <si>
    <t>Detector óptico de fumaça com base endereçável</t>
  </si>
  <si>
    <t>Demolição mecanizada de concreto armado da arquibancada existente</t>
  </si>
  <si>
    <t>Corte de concreto deteriorado inclusive remoção dos detritos</t>
  </si>
  <si>
    <t>Escavação manual em solo de 1ª e 2ª categoria em vala ou cava até 1,5 m</t>
  </si>
  <si>
    <t>Reaterro manual apiloado sem controle de compactação</t>
  </si>
  <si>
    <t>Concreto preparado no local, fck = 20 MPa</t>
  </si>
  <si>
    <t>Abrigo para conjunto moto-bomba (incêndio)</t>
  </si>
  <si>
    <t>Eletroduto galvanizado, médio de 1´ - com conexões e acessórios</t>
  </si>
  <si>
    <t>Cabo de cobre de 4 mm², isolamento 750 V - isolação em PVC 70°C</t>
  </si>
  <si>
    <t>Quadro de comando para conjunto motobomba, completo</t>
  </si>
  <si>
    <t>Abrigo para conjunto moto-bomba (incêndio) - (1,50x0,80x1,80)m, conforme memorial descritivo</t>
  </si>
  <si>
    <t>Conjunto motor-bomba (centrífuga) 13 cv, monoestágio, Hman= 62 mca, Q= 24,1 m³/h</t>
  </si>
  <si>
    <t>Conjunto motor-bomba (centrífuga), 0,5 cv, monoestágio, tipo Jockey, Hman= 72 mca, Q= 1,2 m³/h, conforme projeto</t>
  </si>
  <si>
    <t>Pressostato (valvula de fluxo) com sensor diafragma, conforme projeto</t>
  </si>
  <si>
    <t>Manômetro industrial com tomada inferior, conforme projeto</t>
  </si>
  <si>
    <t>Tubo galvanizado DN= 1´, inclusive conexões</t>
  </si>
  <si>
    <t>Tubo galvanizado DN= 3´, inclusive conexões</t>
  </si>
  <si>
    <t>Válvula de retenção vertical em bronze, DN= 3´</t>
  </si>
  <si>
    <t>Registro de gaveta em latão fundido sem acabamento, DN= 1´</t>
  </si>
  <si>
    <t>Registro de gaveta em latão fundido sem acabamento, DN= 3´</t>
  </si>
  <si>
    <t>Reservatório metálico</t>
  </si>
  <si>
    <t>Estaca apiloada moldada "in loco" para 20ton, ø25cm</t>
  </si>
  <si>
    <t>Aço CA 50, armadura média</t>
  </si>
  <si>
    <t>Concreto usinado fck = 25,0 MPa, usinado</t>
  </si>
  <si>
    <t>Lançamento e aplicação de concreto em fundação</t>
  </si>
  <si>
    <t>Reservatório metálico cilíndrico em aço carbono de baixa liga, USI SAC 300, completo, capacidade total 20.000 lts., conforme projeto</t>
  </si>
  <si>
    <t>Saída de emergência</t>
  </si>
  <si>
    <t>Escada metálica em lance composta por longarinas em perfis 'U' dobrado, e degraus em chapa dobrada, conforme projeto (casa da cultura e teatro)</t>
  </si>
  <si>
    <t>Rampa metálica em lance composta por longarinas em perfis 'U' dobrado com chapa xadrez de apoio, conforme projeto (teatro)</t>
  </si>
  <si>
    <t>Guarda-corpo tubular com tela em aço galvanizado, diâmetro de 1 1/2´</t>
  </si>
  <si>
    <t>Corrimão tubular em aço galvanizado, diâmetro 1 1/2´</t>
  </si>
  <si>
    <t>Porta/portão de abrir em chapa, sob medida</t>
  </si>
  <si>
    <t>Esmalte à base água em superfície metálica, inclusive preparo</t>
  </si>
  <si>
    <t>Barra antipânico de sobrepor e maçaneta livre para porta de 1 folha</t>
  </si>
  <si>
    <t>Barra antipânico para porta dupla com travamentos horizontal e vertical completa, com maçaneta tipo alavanca e chave, para vãos de 1,70 a 2,60 m</t>
  </si>
  <si>
    <t>INSTALAÇÕES ELÉTRICAS (SPDA)</t>
  </si>
  <si>
    <t>Barra condutora chata em alumínio de 7/8´ x 1/8´, inclusive acessórios de fixação</t>
  </si>
  <si>
    <t>Cabo de cobre nu, têmpera mole, classe 2, de 50 mm²</t>
  </si>
  <si>
    <t>Terminal de pressão/compressão para cabo de 50 mm²</t>
  </si>
  <si>
    <t>Suporte para fixação de fita de alumínio 7/8" x 1/8", com base plana</t>
  </si>
  <si>
    <t>Captor tipo terminal aéreo, h= 300 mm em alumínio</t>
  </si>
  <si>
    <t>Suporte para fixação de terminal aéreo e/ou de cabo de cobre nu, com base plana</t>
  </si>
  <si>
    <t>Solda exotérmica conexão cabo-cabo horizontal em T, bitola do cabo de 50-50mm² a 95-50mm²</t>
  </si>
  <si>
    <t>Caixa de inspeção suspensa</t>
  </si>
  <si>
    <t>SERVIÇOS COMPLEMENTARES</t>
  </si>
  <si>
    <t>Limpeza geral da obra (periódica e final)</t>
  </si>
  <si>
    <t>Canteiro de obras</t>
  </si>
  <si>
    <t>Execução de canteiro de obras (abrigo de materiais, escritório e sanitários)</t>
  </si>
  <si>
    <t>unxmês</t>
  </si>
  <si>
    <t>Execução de placa de obra em lona com impressão digital com requadro e suporte em metalon</t>
  </si>
  <si>
    <t>Tapume fixo em painel OSB - espessura 8 mm, inclusive pintura látex acrílico</t>
  </si>
  <si>
    <t>Administração Local</t>
  </si>
  <si>
    <t>Engenheiro civil de obra pleno com encargos</t>
  </si>
  <si>
    <t>h</t>
  </si>
  <si>
    <t>Técnico de segurança do trabalho com encargos</t>
  </si>
  <si>
    <t>Encarregado de obras com encargos</t>
  </si>
  <si>
    <t>mês</t>
  </si>
  <si>
    <t>Vigia diurno com encargos</t>
  </si>
  <si>
    <t>Vigia noturno com encargos</t>
  </si>
  <si>
    <t>TOTAL GERAL SEM B.D.I.</t>
  </si>
  <si>
    <t>VALOR DO B.D.I.</t>
  </si>
  <si>
    <t>TOTAL GERAL COM B.D.I.</t>
  </si>
  <si>
    <t>DIFERENÇA</t>
  </si>
  <si>
    <t>QUANT</t>
  </si>
  <si>
    <t>B</t>
  </si>
  <si>
    <t>C</t>
  </si>
  <si>
    <t>1.1</t>
  </si>
  <si>
    <t>2.2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</si>
  <si>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</si>
  <si>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</si>
  <si>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</si>
  <si>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</si>
  <si>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</si>
  <si>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</si>
  <si>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</si>
  <si>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</si>
  <si>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</si>
  <si>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2.3</t>
  </si>
  <si>
    <t>2.4</t>
  </si>
  <si>
    <t>2.5</t>
  </si>
  <si>
    <t>2.6</t>
  </si>
  <si>
    <t>2.7</t>
  </si>
  <si>
    <t>2.8</t>
  </si>
  <si>
    <t>2.9</t>
  </si>
  <si>
    <t>3.1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</si>
  <si>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</si>
  <si>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</si>
  <si>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</si>
  <si>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</si>
  <si>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</si>
  <si>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</si>
  <si>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</si>
  <si>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</si>
  <si>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</si>
  <si>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</si>
  <si>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4.1</t>
  </si>
  <si>
    <t>4.2</t>
  </si>
  <si>
    <t>4.3</t>
  </si>
  <si>
    <t>4.4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</si>
  <si>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</si>
  <si>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</si>
  <si>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</si>
  <si>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</si>
  <si>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</si>
  <si>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</si>
  <si>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</si>
  <si>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</si>
  <si>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</si>
  <si>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</si>
  <si>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</si>
  <si>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</si>
  <si>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</si>
  <si>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</si>
  <si>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</si>
  <si>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</si>
  <si>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</si>
  <si>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</si>
  <si>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</si>
  <si>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</si>
  <si>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</si>
  <si>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</si>
  <si>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 xml:space="preserve">ARQUIVO HISTÓRICO / RESERVA TÉCNICA </t>
  </si>
  <si>
    <t>D</t>
  </si>
  <si>
    <t>E</t>
  </si>
  <si>
    <t xml:space="preserve">Materiais de Apoio </t>
  </si>
  <si>
    <t>F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</si>
  <si>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</si>
  <si>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</si>
  <si>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</si>
  <si>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</si>
  <si>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</si>
  <si>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</si>
  <si>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</si>
  <si>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</si>
  <si>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</si>
  <si>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</si>
  <si>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</si>
  <si>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</si>
  <si>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</si>
  <si>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</si>
  <si>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2.10</t>
  </si>
  <si>
    <t>2.11</t>
  </si>
  <si>
    <t>3.2</t>
  </si>
  <si>
    <t>3.3</t>
  </si>
  <si>
    <t>3.4</t>
  </si>
  <si>
    <t>3.5</t>
  </si>
  <si>
    <t>3.6</t>
  </si>
  <si>
    <t>3.7</t>
  </si>
  <si>
    <t>3.8</t>
  </si>
  <si>
    <t>1.5.1</t>
  </si>
  <si>
    <t>1.5.2</t>
  </si>
  <si>
    <t>1.5.3</t>
  </si>
  <si>
    <t>1.5.4</t>
  </si>
  <si>
    <t>1.5.5</t>
  </si>
  <si>
    <t>1.5.6</t>
  </si>
  <si>
    <t>1.6.1</t>
  </si>
  <si>
    <t>1.6.2</t>
  </si>
  <si>
    <t>1.6.3</t>
  </si>
  <si>
    <t>1.6.4</t>
  </si>
  <si>
    <t>1.6.5</t>
  </si>
  <si>
    <t>1.4.1</t>
  </si>
  <si>
    <t>1.4.2</t>
  </si>
  <si>
    <t>1.4.3</t>
  </si>
  <si>
    <t>1.3.1</t>
  </si>
  <si>
    <t>1.3.2</t>
  </si>
  <si>
    <t>1.3.3</t>
  </si>
  <si>
    <t>1.3.4</t>
  </si>
  <si>
    <t>1.3.5</t>
  </si>
  <si>
    <t>1.3.6</t>
  </si>
  <si>
    <t>1.8.1</t>
  </si>
  <si>
    <t>1.8.1.1</t>
  </si>
  <si>
    <t>1.8.1.2</t>
  </si>
  <si>
    <t>1.8.1.3</t>
  </si>
  <si>
    <t>1.8.1.4</t>
  </si>
  <si>
    <t>1.8.1.5</t>
  </si>
  <si>
    <t>1.8.1.6</t>
  </si>
  <si>
    <t>1.8.1.7</t>
  </si>
  <si>
    <t>1.8.1.8</t>
  </si>
  <si>
    <t>1.8.1.9</t>
  </si>
  <si>
    <t>1.8.2</t>
  </si>
  <si>
    <t>1.8.2.1</t>
  </si>
  <si>
    <t>1.8.2.2</t>
  </si>
  <si>
    <t>1.8.2.3</t>
  </si>
  <si>
    <t>1.8.2.4</t>
  </si>
  <si>
    <t>1.8.2.5</t>
  </si>
  <si>
    <t>1.8.3</t>
  </si>
  <si>
    <t>1.8.3.1</t>
  </si>
  <si>
    <t>1.8.3.2</t>
  </si>
  <si>
    <t>1.8.3.3</t>
  </si>
  <si>
    <t>1.8.3.4</t>
  </si>
  <si>
    <t>1.8.3.5</t>
  </si>
  <si>
    <t>1.8.3.6</t>
  </si>
  <si>
    <t>1.8.3.7</t>
  </si>
  <si>
    <t>1.8.3.8</t>
  </si>
  <si>
    <t>1.8.3.9</t>
  </si>
  <si>
    <t>1.8.3.10</t>
  </si>
  <si>
    <t>1.8.3.11</t>
  </si>
  <si>
    <t>1.8.3.12</t>
  </si>
  <si>
    <t>1.8.3.13</t>
  </si>
  <si>
    <t>1.8.3.14</t>
  </si>
  <si>
    <t>1.8.3.15</t>
  </si>
  <si>
    <t>1.8.3.16</t>
  </si>
  <si>
    <t>1.8.3.17</t>
  </si>
  <si>
    <t>1.8.3.18</t>
  </si>
  <si>
    <t>1.8.3.19</t>
  </si>
  <si>
    <t>Projeto executivo de estrutura em formato A1</t>
  </si>
  <si>
    <t>Proteção de fachada com tela de nylon</t>
  </si>
  <si>
    <t>03.10.140</t>
  </si>
  <si>
    <t>Remoção de pintura em massa com lixamento</t>
  </si>
  <si>
    <t>Transporte manual horizontal e/ou vertical de entulho até o local de despejo - ensacado</t>
  </si>
  <si>
    <t>Broca em concreto armado diâmetro de 25 cm - completa</t>
  </si>
  <si>
    <t>Revestimento em porcelanato esmaltado polido para área interna e ambiente com tráfego médio, grupo de absorção BIa, assentado com argamassa colante industrializada, rejuntado</t>
  </si>
  <si>
    <t>Rodapé de madeira de 7 x 1,5 cm</t>
  </si>
  <si>
    <t>Caixilho em ferro basculante, sob medida</t>
  </si>
  <si>
    <t>Junta de dilatação ou vedação com mastique de silicone, 1,0 x 0,5 cm - inclusive guia de apoio em polietileno</t>
  </si>
  <si>
    <t>Esmalte a base de água em estrutura metálica</t>
  </si>
  <si>
    <t>Mão francesa de 700 mm</t>
  </si>
  <si>
    <t>Eletroduto galvanizado conforme NBR13057 -  2 1/2´ com acessórios</t>
  </si>
  <si>
    <t>Cabo de cobre flexível de 50 mm², isolamento 0,6/1 kV - isolação HEPR 90°C - baixa emissão de fumaça e gases</t>
  </si>
  <si>
    <t>1.9.1</t>
  </si>
  <si>
    <t>1.10.1</t>
  </si>
  <si>
    <t>1.10.2</t>
  </si>
  <si>
    <t>1.10.3</t>
  </si>
  <si>
    <t>1.10.4</t>
  </si>
  <si>
    <t>1.10.5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</si>
  <si>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</si>
  <si>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</si>
  <si>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</si>
  <si>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</si>
  <si>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</si>
  <si>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</si>
  <si>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</si>
  <si>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</si>
  <si>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</si>
  <si>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</si>
  <si>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</si>
  <si>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</si>
  <si>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2.2.1</t>
  </si>
  <si>
    <t>2.3.1</t>
  </si>
  <si>
    <t>2.3.2</t>
  </si>
  <si>
    <t>2.4.1</t>
  </si>
  <si>
    <t>2.4.2</t>
  </si>
  <si>
    <t>2.5.1</t>
  </si>
  <si>
    <t>2.5.2</t>
  </si>
  <si>
    <t>2.5.3</t>
  </si>
  <si>
    <t>2.5.4</t>
  </si>
  <si>
    <t>2.6.1</t>
  </si>
  <si>
    <t>2.7.1</t>
  </si>
  <si>
    <t>2.7.2</t>
  </si>
  <si>
    <t>2.7.3</t>
  </si>
  <si>
    <t>2.8.1</t>
  </si>
  <si>
    <t>2.8.2</t>
  </si>
  <si>
    <t>2.8.3</t>
  </si>
  <si>
    <t>2.8.4</t>
  </si>
  <si>
    <t>Limpeza</t>
  </si>
  <si>
    <t>1.7.1</t>
  </si>
  <si>
    <t>1.7.2</t>
  </si>
  <si>
    <t>1.7.3</t>
  </si>
  <si>
    <t>1.7.4</t>
  </si>
  <si>
    <t>1.7.5</t>
  </si>
  <si>
    <t>1.7.6</t>
  </si>
  <si>
    <t>1.7.7</t>
  </si>
  <si>
    <t xml:space="preserve">CÓDIGO </t>
  </si>
  <si>
    <t>CONTRATO</t>
  </si>
  <si>
    <t>Haste de aterramento de 5/8´ x 3 m</t>
  </si>
  <si>
    <t>PROJETO</t>
  </si>
  <si>
    <t>Concreto usinado, fck = 25,0 Mpa</t>
  </si>
  <si>
    <t>2.4.3</t>
  </si>
  <si>
    <t>3.9</t>
  </si>
  <si>
    <t>3.2.1</t>
  </si>
  <si>
    <t>3.2.2</t>
  </si>
  <si>
    <t>3.2.3</t>
  </si>
  <si>
    <t>3.2.4</t>
  </si>
  <si>
    <t>3.3.1</t>
  </si>
  <si>
    <t>3.3.2</t>
  </si>
  <si>
    <t>3.3.3</t>
  </si>
  <si>
    <t>3.3.4</t>
  </si>
  <si>
    <t>3.3.5</t>
  </si>
  <si>
    <t>3.4.1</t>
  </si>
  <si>
    <t>3.5.1</t>
  </si>
  <si>
    <t>3.5.2</t>
  </si>
  <si>
    <t>3.5.3</t>
  </si>
  <si>
    <t>3.5.4</t>
  </si>
  <si>
    <t>1.24</t>
  </si>
  <si>
    <t>1.25</t>
  </si>
  <si>
    <t xml:space="preserve">un </t>
  </si>
  <si>
    <t xml:space="preserve">m </t>
  </si>
  <si>
    <t>3.4.2</t>
  </si>
  <si>
    <t>3.4.3</t>
  </si>
  <si>
    <t>3.4.4</t>
  </si>
  <si>
    <t>3.4.5</t>
  </si>
  <si>
    <t>3.5.1.1</t>
  </si>
  <si>
    <t>3.5.1.2</t>
  </si>
  <si>
    <t>3.5.1.3</t>
  </si>
  <si>
    <t>3.5.1.4</t>
  </si>
  <si>
    <t>3.5.1.5</t>
  </si>
  <si>
    <t>3.5.1.6</t>
  </si>
  <si>
    <t>3.5.1.7</t>
  </si>
  <si>
    <t>3.5.1.8</t>
  </si>
  <si>
    <t>3.5.2.1</t>
  </si>
  <si>
    <t>3.5.2.2</t>
  </si>
  <si>
    <t>3.5.2.3</t>
  </si>
  <si>
    <t>3.5.2.4</t>
  </si>
  <si>
    <t>3.5.2.5</t>
  </si>
  <si>
    <t>3.5.2.6</t>
  </si>
  <si>
    <t>3.5.3.1</t>
  </si>
  <si>
    <t>3.5.3.2</t>
  </si>
  <si>
    <t>3.5.3.3</t>
  </si>
  <si>
    <t>3.5.3.4</t>
  </si>
  <si>
    <t>3.5.3.5</t>
  </si>
  <si>
    <t>3.5.3.6</t>
  </si>
  <si>
    <t>3.5.3.7</t>
  </si>
  <si>
    <t>3.5.3.8</t>
  </si>
  <si>
    <t>3.5.3.9</t>
  </si>
  <si>
    <t>3.5.3.10</t>
  </si>
  <si>
    <t>3.5.3.11</t>
  </si>
  <si>
    <t>3.5.3.12</t>
  </si>
  <si>
    <t>3.5.3.13</t>
  </si>
  <si>
    <t>3.5.3.14</t>
  </si>
  <si>
    <t>3.5.3.15</t>
  </si>
  <si>
    <t>3.5.3.16</t>
  </si>
  <si>
    <t>3.5.3.17</t>
  </si>
  <si>
    <t>3.5.3.18</t>
  </si>
  <si>
    <t>3.5.4.1</t>
  </si>
  <si>
    <t>3.5.4.2</t>
  </si>
  <si>
    <t>3.5.4.3</t>
  </si>
  <si>
    <t>3.5.4.4</t>
  </si>
  <si>
    <t>3.5.4.5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</si>
  <si>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</si>
  <si>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</si>
  <si>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</si>
  <si>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</si>
  <si>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</si>
  <si>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</si>
  <si>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</si>
  <si>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</si>
  <si>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</si>
  <si>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</si>
  <si>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</si>
  <si>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</si>
  <si>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</si>
  <si>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</si>
  <si>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</si>
  <si>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</si>
  <si>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</si>
  <si>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</si>
  <si>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</si>
  <si>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</si>
  <si>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</si>
  <si>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</si>
  <si>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</si>
  <si>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</si>
  <si>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</si>
  <si>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</si>
  <si>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</si>
  <si>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5.28</t>
  </si>
  <si>
    <t>5.29</t>
  </si>
  <si>
    <t>5.30</t>
  </si>
  <si>
    <t>5.31</t>
  </si>
  <si>
    <t>5.32</t>
  </si>
  <si>
    <t>5.33</t>
  </si>
  <si>
    <t>5.34</t>
  </si>
  <si>
    <t>5.35</t>
  </si>
  <si>
    <t>5.36</t>
  </si>
  <si>
    <t>5.38</t>
  </si>
  <si>
    <t>5.39</t>
  </si>
  <si>
    <t>5.40</t>
  </si>
  <si>
    <t>1.8.4</t>
  </si>
  <si>
    <t>1.8.4.1</t>
  </si>
  <si>
    <t>1.8.4.2</t>
  </si>
  <si>
    <t>1.8.4.3</t>
  </si>
  <si>
    <t>1.8.4.4</t>
  </si>
  <si>
    <t>1.8.4.5</t>
  </si>
  <si>
    <t>1.8.4.6</t>
  </si>
  <si>
    <t>1.8.5</t>
  </si>
  <si>
    <t>1.8.5.1</t>
  </si>
  <si>
    <t>1.8.5.2</t>
  </si>
  <si>
    <t>1.8.5.3</t>
  </si>
  <si>
    <t>1.8.5.4</t>
  </si>
  <si>
    <t>1.8.5.5</t>
  </si>
  <si>
    <t>1.8.5.6</t>
  </si>
  <si>
    <t xml:space="preserve">REFORMA </t>
  </si>
  <si>
    <t>2.5.5</t>
  </si>
  <si>
    <t>2.5.6</t>
  </si>
  <si>
    <t>2.5.7</t>
  </si>
  <si>
    <t>2.5.8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</si>
  <si>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</si>
  <si>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</si>
  <si>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</si>
  <si>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</si>
  <si>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</si>
  <si>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</si>
  <si>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</si>
  <si>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</si>
  <si>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</si>
  <si>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</si>
  <si>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</si>
  <si>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</si>
  <si>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1.23.1</t>
  </si>
  <si>
    <t>1.23.2</t>
  </si>
  <si>
    <t>1.24.1</t>
  </si>
  <si>
    <t>1.24.2</t>
  </si>
  <si>
    <t>1.24.3</t>
  </si>
  <si>
    <t>1.24.4</t>
  </si>
  <si>
    <t>1.24.5</t>
  </si>
  <si>
    <t>1.24.6</t>
  </si>
  <si>
    <t>1.24.7</t>
  </si>
  <si>
    <t>1.24.8</t>
  </si>
  <si>
    <t>1.24.9</t>
  </si>
  <si>
    <t>1.24.10</t>
  </si>
  <si>
    <t>1.24.11</t>
  </si>
  <si>
    <t>1.24.12</t>
  </si>
  <si>
    <t>1.24.13</t>
  </si>
  <si>
    <t>1.25.1</t>
  </si>
  <si>
    <t>1.25.2</t>
  </si>
  <si>
    <t>1.25.3</t>
  </si>
  <si>
    <t>1.25.4</t>
  </si>
  <si>
    <t>1.25.5</t>
  </si>
  <si>
    <t>1.25.6</t>
  </si>
  <si>
    <t>1.25.7</t>
  </si>
  <si>
    <t>1.25.8</t>
  </si>
  <si>
    <t>1.26</t>
  </si>
  <si>
    <t>1.26.1</t>
  </si>
  <si>
    <t>1.26.2</t>
  </si>
  <si>
    <t>1.26.3</t>
  </si>
  <si>
    <t>1.26.4</t>
  </si>
  <si>
    <t>1.26.5</t>
  </si>
  <si>
    <t>1.26.6</t>
  </si>
  <si>
    <t>1.26.7</t>
  </si>
  <si>
    <t>1.26.8</t>
  </si>
  <si>
    <t>1.26.9</t>
  </si>
  <si>
    <t>5.41</t>
  </si>
  <si>
    <t>5.42</t>
  </si>
  <si>
    <t>5.43</t>
  </si>
  <si>
    <t>3.22</t>
  </si>
  <si>
    <t>3.23</t>
  </si>
  <si>
    <t>ACRESCIMO</t>
  </si>
  <si>
    <t>REDUÇÃO</t>
  </si>
  <si>
    <t>2.12</t>
  </si>
  <si>
    <t>DIFERENCA
(R$)</t>
  </si>
  <si>
    <t>DESC.</t>
  </si>
  <si>
    <t>CDHU
187</t>
  </si>
  <si>
    <t>FDE
04/22</t>
  </si>
  <si>
    <t>SINAPI
08/22</t>
  </si>
  <si>
    <t>Cabo de cobre flexível de 70 mm², isolamento 0,6/1kV - isolação HEPR 90°C</t>
  </si>
  <si>
    <t>Cabo de cobre flexível de 120 mm², isolamento 0,6/1kV - isolação HEPR 90°C</t>
  </si>
  <si>
    <t>6.1</t>
  </si>
  <si>
    <t>6.2</t>
  </si>
  <si>
    <t>6.3</t>
  </si>
  <si>
    <t>6.4</t>
  </si>
  <si>
    <t>6.5</t>
  </si>
  <si>
    <t>6.6</t>
  </si>
  <si>
    <t>REFORÇO ESTRUTURAL - SALA MIS E P4</t>
  </si>
  <si>
    <t>ESQUADRIAS DE MADEIRA</t>
  </si>
  <si>
    <t>7.1</t>
  </si>
  <si>
    <t>PINTURA GERAL</t>
  </si>
  <si>
    <t>8.1</t>
  </si>
  <si>
    <t>Face interna de calhas com tinta betuminosa</t>
  </si>
  <si>
    <t>Face externa de calhas/condutores com esmalte a base de agua</t>
  </si>
  <si>
    <t>REFORMA E ADEQUAÇÃO DA CASA DA CULTURA "LUIZ ANTONIO MARTINEZ CORRÊA" E DO TEATRO "WALLACE LEAL VALENTIN RODRIGUES"</t>
  </si>
  <si>
    <t>1.26.10</t>
  </si>
  <si>
    <t>4.5</t>
  </si>
  <si>
    <t>4.6</t>
  </si>
  <si>
    <t>4.7</t>
  </si>
  <si>
    <t>4.8</t>
  </si>
  <si>
    <t>CI-02 caixa de inspeção 80x80cm para esgoto</t>
  </si>
  <si>
    <t>Acabamentos para forro (roda-forro em madeira pinus). AF_05/2017</t>
  </si>
  <si>
    <t>SUBSTITUIÇÃO DO PISO VERMELHO DO HALL DE INTERLIGAÇÃO CASA DA CULTURA E TEATRO</t>
  </si>
  <si>
    <t>6.7</t>
  </si>
  <si>
    <t>6.8</t>
  </si>
  <si>
    <t>7.2</t>
  </si>
  <si>
    <t>7.3</t>
  </si>
  <si>
    <t>7.4</t>
  </si>
  <si>
    <t>7.5</t>
  </si>
  <si>
    <t>7.6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</si>
  <si>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</si>
  <si>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</si>
  <si>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</si>
  <si>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</si>
  <si>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</si>
  <si>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</si>
  <si>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</si>
  <si>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</si>
  <si>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</si>
  <si>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4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</si>
  <si>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</si>
  <si>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</si>
  <si>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</si>
  <si>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</si>
  <si>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</si>
  <si>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</si>
  <si>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</si>
  <si>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</si>
  <si>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</si>
  <si>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</si>
  <si>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ADEQUAÇÃO DA PLATIBANDA E REFORÇO DA PAREDE DE APOIO DA COBERTURA DO TEATRO</t>
  </si>
  <si>
    <t>Referência</t>
  </si>
  <si>
    <t>Descrição</t>
  </si>
  <si>
    <t>Unidade</t>
  </si>
  <si>
    <t>Coeficiente</t>
  </si>
  <si>
    <t>Valor insumo</t>
  </si>
  <si>
    <t>Custo total</t>
  </si>
  <si>
    <t>Comp 01</t>
  </si>
  <si>
    <t>M2</t>
  </si>
  <si>
    <t>r$ UNIT</t>
  </si>
  <si>
    <t>r$ TOTAL</t>
  </si>
  <si>
    <t>B.01.000.010111</t>
  </si>
  <si>
    <t>Carpinteiro</t>
  </si>
  <si>
    <t>H</t>
  </si>
  <si>
    <t>B.01.000.010112</t>
  </si>
  <si>
    <t>Ajudante de carpinteiro</t>
  </si>
  <si>
    <t>CDHU 187</t>
  </si>
  <si>
    <t>M3</t>
  </si>
  <si>
    <t>CJ</t>
  </si>
  <si>
    <t>D.02.000.021005</t>
  </si>
  <si>
    <t>LEIS SOCIAIS INCIDENTES SOBRE A MÃO DE OBRA (97,78%)  =</t>
  </si>
  <si>
    <t>RESTAURO DE ESQUADRIAS DE MADEIRA</t>
  </si>
  <si>
    <t>PREÇO FINAL =</t>
  </si>
  <si>
    <t>TOTAL =</t>
  </si>
  <si>
    <t>DESCONTO (15,34%) =</t>
  </si>
  <si>
    <t>COMPOSIÇÃO 01</t>
  </si>
  <si>
    <t>Restauro das esquadrias de madeira, portas e janelas, incluindo desmonte, fornecimento de material e remontagem - exclusive ferragens</t>
  </si>
  <si>
    <t>OBJETO:</t>
  </si>
  <si>
    <t>REFORMA E ADEQUAÇÃO DA ACASA DA CULTURA "LUIZ  ANTÔNIO MARTINEZ CORRÊA" E DO TEATRO "WALLACE VALENTIN RODRIGUES"</t>
  </si>
  <si>
    <t>LOCAL:</t>
  </si>
  <si>
    <t>MEMÓRIA DE CÁLCULO - LEVANTAMENTO</t>
  </si>
  <si>
    <t>DESCRIÇÃO DOS SERVIÇOS</t>
  </si>
  <si>
    <t>UNID</t>
  </si>
  <si>
    <t>FORMULÁRIO</t>
  </si>
  <si>
    <t xml:space="preserve">CRITÉRIO </t>
  </si>
  <si>
    <t>SUBTOTAL</t>
  </si>
  <si>
    <t>COMPR</t>
  </si>
  <si>
    <t xml:space="preserve">QUANT </t>
  </si>
  <si>
    <t>ÁREA</t>
  </si>
  <si>
    <t>ALT</t>
  </si>
  <si>
    <t>COMPR.</t>
  </si>
  <si>
    <t>ALT.</t>
  </si>
  <si>
    <t xml:space="preserve">(COMPRIMENTO . ALTURA) </t>
  </si>
  <si>
    <t>%</t>
  </si>
  <si>
    <t>LADOS</t>
  </si>
  <si>
    <t xml:space="preserve">PRÉDIO TOMBADO - FACHADA PRINCIPAL - TÉRREO </t>
  </si>
  <si>
    <t>PRÉDIO TOMBADO - FACHADA PRINCIPAL - 1º PAV.</t>
  </si>
  <si>
    <t xml:space="preserve">PRÉDIO TOMBADO - FACHADA PRINCIPAL - 2º PAV. </t>
  </si>
  <si>
    <t xml:space="preserve">PRÉDIO TOMBADO - FACHADA LATERAL 1 - TÉRREO </t>
  </si>
  <si>
    <t>PRÉDIO TOMBADO - FACHADA LATERAL 1 - 1º PAV.</t>
  </si>
  <si>
    <t>PRÉDIO TOMBADO - FACHADA LATERAL 1 - 2º PAV.</t>
  </si>
  <si>
    <t xml:space="preserve">PRÉDIO TOMBADO - FACHADA LATERAL 2 - TÉRREO </t>
  </si>
  <si>
    <t>PRÉDIO TOMBADO - FACHADA LATERAL 2 - 1º PAV.</t>
  </si>
  <si>
    <t>PRÉDIO TOMBADO - FACHADA LATERAL 2 - 2º PAV.</t>
  </si>
  <si>
    <t xml:space="preserve">PRÉDIO TOMBADO - FACHADA POSTERIOR - TÉRREO </t>
  </si>
  <si>
    <t>PRÉDIO TOMBADO - FACHADA POSTERIOR - 1º PAV.</t>
  </si>
  <si>
    <t>PRÉDIO TOMBADO - FACHADA POSTERIOR - 2º PAV.</t>
  </si>
  <si>
    <t xml:space="preserve">CASA DA CULTURA - FACHADA PRINCIPAL - TÉRREO </t>
  </si>
  <si>
    <t xml:space="preserve">CASA DA CULTURA - FACHADA PRINCIPAL -1º PAV. </t>
  </si>
  <si>
    <t xml:space="preserve">CASA DA CULTURA - FACHADA LATERAL 1 -TÉRREO </t>
  </si>
  <si>
    <t>CASA DA CULTURA -  FACHADA LATERAL 1 - 1º PAV.</t>
  </si>
  <si>
    <t xml:space="preserve">CASA DA CULTURA - FACHADA LATERAL 2 -TÉRREO </t>
  </si>
  <si>
    <t>CASA DA CULTURA - FACHADA LATERAL 2 - 1º PAV.</t>
  </si>
  <si>
    <t xml:space="preserve">CASA DA CULTURA - FACHADA POSTERIOR - TÉRREO </t>
  </si>
  <si>
    <t xml:space="preserve">CASA DA CULTURA - FACHADA POSTERIOR - 1º PAV. </t>
  </si>
  <si>
    <t>PRÉDIO TOMBADO - CASA DA CULTURA - TÉRREO - SALA P1</t>
  </si>
  <si>
    <t>PRÉDIO TOMBADO - CASA DA CULTURA - TÉRREO - SALA P2</t>
  </si>
  <si>
    <t>PRÉDIO TOMBADO - CASA DA CULTURA - TÉRREO - COZINHA</t>
  </si>
  <si>
    <t>PRÉDIO TOMBADO - CASA DA CULTURA - TÉRREO - HALL SALAS/ COZ</t>
  </si>
  <si>
    <t>PRÉDIO TOMBADO - CASA DA CULTURA - TÉRREO - SALA DE LIMPEZA</t>
  </si>
  <si>
    <t xml:space="preserve">PRÉDIO TOMBADO - CASA DA CULTURA - TÉRREO - HALL ESCADA </t>
  </si>
  <si>
    <t>PRÉDIO TOMBADO - CASA DA CULTURA - TÉRREO - SALA P4</t>
  </si>
  <si>
    <t>PRÉDIO TOMBADO - CASA DA CULTURA - TÉRREO - SALA P3</t>
  </si>
  <si>
    <t xml:space="preserve">PRÉDIO TOMBADO - CASA DA CULTURA - TÉRREO - OFICINA </t>
  </si>
  <si>
    <t xml:space="preserve">PRÉDIO TOMBADO - CASA DA CULTURA - 1º PAV. - ARQUIVO HISTÓRICO </t>
  </si>
  <si>
    <t>PRÉDIO TOMBADO - CASA DA CULTURA - 1º PAV. - SALA DE EXPOSIÇÃO 02</t>
  </si>
  <si>
    <t>PRÉDIO TOMBADO - CASA DA CULTURA - 1º PAV. - HALL</t>
  </si>
  <si>
    <t xml:space="preserve">PRÉDIO TOMBADO - CASA DA CULTURA - 1º PAV. - ESPAÇO JOVEM </t>
  </si>
  <si>
    <t xml:space="preserve">PRÉDIO TOMBADO - CASA DA CULTURA - 1º PAV. - HALL DA ESCADA  </t>
  </si>
  <si>
    <t xml:space="preserve">PRÉDIO TOMBADO - CASA DA CULTURA - 1º PAV. - HALL DE ENTRADA </t>
  </si>
  <si>
    <t>PRÉDIO TOMBADO - CASA DA CULTURA - 1º PAV. - SALA DE EXPOSIÇÃO 01</t>
  </si>
  <si>
    <t>PRÉDIO TOMBADO - CASA DA CULTURA - 1º PAV. - SALA ADM 01</t>
  </si>
  <si>
    <t>PRÉDIO TOMBADO - CASA DA CULTURA - 1º PAV. - SALA ADM 02</t>
  </si>
  <si>
    <t>PRÉDIO TOMBADO - CASA DA CULTURA - 2º PAV. - SALA 02</t>
  </si>
  <si>
    <t>PRÉDIO TOMBADO - CASA DA CULTURA - 2º PAV. - SALA 03</t>
  </si>
  <si>
    <t>PRÉDIO TOMBADO - CASA DA CULTURA - 2º PAV. - HALL</t>
  </si>
  <si>
    <t>PRÉDIO TOMBADO - CASA DA CULTURA - 2º PAV. - SALA</t>
  </si>
  <si>
    <t xml:space="preserve">PRÉDIO TOMBADO - CASA DA CULTURA - 2º PAV. - RESERVA TÉCNICA PINACOTECA </t>
  </si>
  <si>
    <t xml:space="preserve">PRÉDIO TOMBADO - CASA DA CULTURA - 2º PAV. -  PINACOTECA </t>
  </si>
  <si>
    <t xml:space="preserve">CASA DA CULTURA - TÉRREO - SALA </t>
  </si>
  <si>
    <t>CASA DA CULTURA - TÉRREO - DESPEJO</t>
  </si>
  <si>
    <t xml:space="preserve">CASA DA CULTURA - TÉRREO - HALL </t>
  </si>
  <si>
    <t xml:space="preserve">CASA DA CULTURA - TÉRREO - ADM MIS </t>
  </si>
  <si>
    <t xml:space="preserve">CASA DA CULTURA - TÉRREO - SALA AUDIOVISUAL MIS  </t>
  </si>
  <si>
    <t xml:space="preserve">CASA DA CULTURA - TÉRREO - ACERVO TÉCNICO  </t>
  </si>
  <si>
    <t>CASA DA CULTURA - TÉRREO - ESCADA</t>
  </si>
  <si>
    <t xml:space="preserve">CASA DA CULTURA - 1º PAV - OFICINAS CULTURAIS </t>
  </si>
  <si>
    <t xml:space="preserve">CASA DA CULTURA - 1º PAV - DEPOSITO </t>
  </si>
  <si>
    <t>CASA DA CULTURA - 1º PAV - HALL</t>
  </si>
  <si>
    <t>CASA DA CULTURA - 1º PAV - ESCADA</t>
  </si>
  <si>
    <t>CASA DA CULTURA - 1º PAV - SALA 05</t>
  </si>
  <si>
    <t xml:space="preserve">CASA DA CULTURA - 1º PAV - AUDITÓRIO </t>
  </si>
  <si>
    <t>CASA DA CULTURA - 1º PAV - SALA 02</t>
  </si>
  <si>
    <t xml:space="preserve">CASA DA CULTURA - 1º PAV - SANITÁRIO MASCULINO </t>
  </si>
  <si>
    <t xml:space="preserve">CASA DA CULTURA - 1º PAV - SANITÁRIO FEMININO  </t>
  </si>
  <si>
    <t xml:space="preserve">(COMPRIMENTO . ALTURA . QUANTIDADE . CRITÉRIO) </t>
  </si>
  <si>
    <t>1º PAVIMENTO - CASA DA CULTURA - J04</t>
  </si>
  <si>
    <t>2º PAVIMENTO - CASA DA CULTURA - J01</t>
  </si>
  <si>
    <t>2º PAVIMENTO - CASA DA CULTURA - J02</t>
  </si>
  <si>
    <t>2º PAVIMENTO - CASA DA CULTURA - J03</t>
  </si>
  <si>
    <t xml:space="preserve">TÉRREO - CASA DA CULTURA - ADM MIS  - P04 </t>
  </si>
  <si>
    <t xml:space="preserve">TÉRREO - CASA DA CULTURA - DESPEJO  - P04 </t>
  </si>
  <si>
    <t xml:space="preserve">TÉRREO - CASA DA CULTURA - SALA  - P04 </t>
  </si>
  <si>
    <t xml:space="preserve">TÉRREO - CASA DA CULTURA - SALA P3  - P05 </t>
  </si>
  <si>
    <t xml:space="preserve">TÉRREO - CASA DA CULTURA - SALA DE LIMPEZA  - P05 </t>
  </si>
  <si>
    <t xml:space="preserve">TÉRREO - CASA DA CULTURA - COZINHA  - P05 </t>
  </si>
  <si>
    <t xml:space="preserve">TÉRREO - CASA DA CULTURA - SALA P2  - P05 </t>
  </si>
  <si>
    <t xml:space="preserve">TÉRREO - CASA DA CULTURA - SALA P1  - P05 </t>
  </si>
  <si>
    <t xml:space="preserve">TÉRREO - CASA DA CULTURA - OFICINA  - P05 </t>
  </si>
  <si>
    <t xml:space="preserve">TÉRREO - CASA DA CULTURA - SALA AUDIOVISUAL MIS  - P05 </t>
  </si>
  <si>
    <t xml:space="preserve">TÉRREO - CASA DA CULTURA - ACERVO TÉCNICO  - P05 </t>
  </si>
  <si>
    <t xml:space="preserve">TÉRREO - CASA DA CULTURA - SALA   - P05 </t>
  </si>
  <si>
    <t>TÉRREO - CASA DA CULTURA - HALL   - P06</t>
  </si>
  <si>
    <t>TÉRREO - CASA DA CULTURA - SANITÁRIO MASCULINO   - P07</t>
  </si>
  <si>
    <t>TÉRREO - CASA DA CULTURA - SANITÁRIO PNE   - P08</t>
  </si>
  <si>
    <t xml:space="preserve">TÉRREO  -  SALA 01 - P7 </t>
  </si>
  <si>
    <t xml:space="preserve">TÉRREO  - SALA 02 - P7 </t>
  </si>
  <si>
    <t xml:space="preserve">TÉRREO - SALA 03 - P7 </t>
  </si>
  <si>
    <t xml:space="preserve">TÉRREO  - SALA 04 - P7 </t>
  </si>
  <si>
    <t xml:space="preserve">1º PAVIMENTO -  CASA DA CULTURA - ESPAÇO JOVEM - P2 </t>
  </si>
  <si>
    <t xml:space="preserve">1º PAVIMENTO -  CASA DA CULTURA - SALA ADM 01 - P2 </t>
  </si>
  <si>
    <t xml:space="preserve">1º PAVIMENTO -  CASA DA CULTURA - SALA ADM 02 - P2 </t>
  </si>
  <si>
    <t xml:space="preserve">1º PAVIMENTO -  CASA DA CULTURA - SALA DE EXPOSIÇÃO 01 - P2 </t>
  </si>
  <si>
    <t xml:space="preserve">1º PAVIMENTO -  CASA DA CULTURA - SALA DE EXPOSIÇÃO 02 - P2 </t>
  </si>
  <si>
    <t>1º PAVIMENTO -  CASA DA CULTURA - OFICINAS CULTURAIS - P3</t>
  </si>
  <si>
    <t>1º PAVIMENTO -  CASA DA CULTURA - DEPOSITO - P3</t>
  </si>
  <si>
    <t>1º PAVIMENTO -  CASA DA CULTURA - SANITÁRIO FEMININO  - P4</t>
  </si>
  <si>
    <t>1º PAVIMENTO -  CASA DA CULTURA - SANITÁRIO MASCULINO  - P4</t>
  </si>
  <si>
    <t>1º PAVIMENTO -  CASA DA CULTURA - HALL  - P5</t>
  </si>
  <si>
    <t>1º PAVIMENTO -  CASA DA CULTURA - SALA 05  - P5</t>
  </si>
  <si>
    <t>2º PAVIMENTO - CASA DA CULTURA - SALA - P1</t>
  </si>
  <si>
    <t>2º PAVIMENTO - CASA DA CULTURA - SALA 2 - P1</t>
  </si>
  <si>
    <t>2º PAVIMENTO - CASA DA CULTURA - SALA 3 - P1</t>
  </si>
  <si>
    <t>2º PAVIMENTO - CASA DA CULTURA - RESERVA PINACOTECA  - P1</t>
  </si>
  <si>
    <t>2º PAVIMENTO - CASA DA CULTURA -  PINACOTECA  - P1</t>
  </si>
  <si>
    <t xml:space="preserve">(COMPRIMENTO . ALTURA . CRITÉRIO ) </t>
  </si>
  <si>
    <t>TÉRREO - CASA DA CULTURA - J09</t>
  </si>
  <si>
    <t>TÉRREO - CASA DA CULTURA - J11</t>
  </si>
  <si>
    <t>TÉRREO - CASA DA CULTURA - J12</t>
  </si>
  <si>
    <t>TÉRREO - CASA DA CULTURA - J13</t>
  </si>
  <si>
    <t xml:space="preserve">TÉRREO - CASA DA CULTURA - J14 </t>
  </si>
  <si>
    <t>TÉRREO - CASA DA CULTURA - J19</t>
  </si>
  <si>
    <t>TÉRREO - CASA DA CULTURA - J20</t>
  </si>
  <si>
    <t xml:space="preserve">TÉRREO - SALA 01 - J15 </t>
  </si>
  <si>
    <t>TÉRREO - SALA 02 - J16</t>
  </si>
  <si>
    <t>TÉRREO - SALA 03 - J17</t>
  </si>
  <si>
    <t>TÉRREO - SALA 04 - J17</t>
  </si>
  <si>
    <t>TÉRREO - SALA 04 - J18</t>
  </si>
  <si>
    <t>1º PAVIMENTO - CASA DA CULTURA - J08</t>
  </si>
  <si>
    <t>1º PAVIMENTO - CASA DA CULTURA - J09</t>
  </si>
  <si>
    <t>1º PAVIMENTO - CASA DA CULTURA - J10</t>
  </si>
  <si>
    <t>1º PAVIMENTO - CASA DA CULTURA - J11</t>
  </si>
  <si>
    <t>1º PAVIMENTO - CASA DA CULTURA - J12</t>
  </si>
  <si>
    <t>1º PAVIMENTO - CASA DA CULTURA - J13</t>
  </si>
  <si>
    <t>1º PAVIMENTO - ARQUIVO HISTÓRICO - J05</t>
  </si>
  <si>
    <t>1º PAVIMENTO - ARQUIVO HISTÓRICO - J06</t>
  </si>
  <si>
    <t>1º PAVIMENTO - ARQUIVO HISTÓRICO - J07</t>
  </si>
  <si>
    <t>ARARAQUARA</t>
  </si>
  <si>
    <t xml:space="preserve">(COMPRIMENTO . ALTURA . QUANTIDADE . LADOS) </t>
  </si>
  <si>
    <t>DO ITEM 9.1</t>
  </si>
  <si>
    <t>2ª PLANILHA DE SERVIÇOS EXTRACONTRATUAIS</t>
  </si>
  <si>
    <t>SINAPI 08/22</t>
  </si>
  <si>
    <t>102151</t>
  </si>
  <si>
    <t>Instalação de vidro liso incolor, e = 3 mm</t>
  </si>
  <si>
    <t>3104</t>
  </si>
  <si>
    <t>Conjunto de ferragens para esquadrias, cromado, contemplando dobradicas, fechos e fechadura</t>
  </si>
  <si>
    <t>SINAPI-I 08/22</t>
  </si>
  <si>
    <t>CONTRATO INICIAL + 
1º ADITIVO CONTRATUAL</t>
  </si>
  <si>
    <t>COMP</t>
  </si>
  <si>
    <t>PERIM</t>
  </si>
  <si>
    <t>QTDE</t>
  </si>
  <si>
    <t xml:space="preserve">(PERIMETRO . ALTURA) - DESCONTO </t>
  </si>
  <si>
    <t xml:space="preserve">TEATRO - FACHADA 1 </t>
  </si>
  <si>
    <t>TEATRO - FACHADA 2</t>
  </si>
  <si>
    <t>TEATRO / CAMARIM - FACHADA 2</t>
  </si>
  <si>
    <t>TEATRO - FACHADA 3</t>
  </si>
  <si>
    <t>TEATRO - FACHADA 4</t>
  </si>
  <si>
    <t>TEATRO / CAMARIM - FACHADA 4</t>
  </si>
  <si>
    <t xml:space="preserve">TEATRO - TÉRREO - ESCRITÓRIO / BILHETERIA </t>
  </si>
  <si>
    <t>TEATRO - TÉRREO - HALL</t>
  </si>
  <si>
    <t xml:space="preserve">TEATRO - TÉRREO - PLATÉRIA </t>
  </si>
  <si>
    <t xml:space="preserve">TEATRO - TÉRREO - PALCO </t>
  </si>
  <si>
    <t xml:space="preserve">TEATRO - 1º PAV. MEZANINO </t>
  </si>
  <si>
    <t xml:space="preserve">CAMARIM - TÉRREO - SALÃO / COPA </t>
  </si>
  <si>
    <t xml:space="preserve">CAMARIM - TÉRREO - CAMARIM FEMININO </t>
  </si>
  <si>
    <t xml:space="preserve">CAMARIM - TÉRREO - CAMARIM MASCULINO </t>
  </si>
  <si>
    <t xml:space="preserve">CAMARIM - TÉRREO - ÁREA TÉCNICA </t>
  </si>
  <si>
    <t xml:space="preserve">CAMARIM - TÉRREO - WC FEMININO </t>
  </si>
  <si>
    <t xml:space="preserve">CAMARIM - TÉRREO - WC MASCULINO </t>
  </si>
  <si>
    <t>CAMARIM - TÉRREO - SALÃO / COPA</t>
  </si>
  <si>
    <t>COMP.ALT.CRITÉRIO.QTDE</t>
  </si>
  <si>
    <t>CRITÉRIO</t>
  </si>
  <si>
    <t>PORTAS</t>
  </si>
  <si>
    <t>COMP.ALT..QTDE</t>
  </si>
  <si>
    <t>COMPOSIÇÃO</t>
  </si>
  <si>
    <t>Código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</si>
</sst>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\/mm\/yy"/>
    <numFmt numFmtId="165" formatCode="&quot;R$&quot;\ #,##0.00"/>
    <numFmt numFmtId="166" formatCode="&quot;Araraquara, &quot;dd\ &quot;de&quot;\ mmmm\ &quot;de&quot;\ yyyy"/>
    <numFmt numFmtId="167" formatCode="_(* #,##0.00_);_(* \(#,##0.00\);_(* &quot;-&quot;??_);_(@_)"/>
    <numFmt numFmtId="168" formatCode="_(&quot;R$&quot;\ * #,##0.00_);_(&quot;R$&quot;\ * \(#,##0.00\);_(&quot;R$&quot;\ * &quot;-&quot;??_);_(@_)"/>
    <numFmt numFmtId="169" formatCode="0.0000"/>
  </numFmts>
  <fonts count="56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.85"/>
      <color indexed="8"/>
      <name val="Times New Roman"/>
      <family val="1"/>
    </font>
    <font>
      <b/>
      <sz val="9.85"/>
      <color indexed="8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MS Sans Serif"/>
      <family val="2"/>
    </font>
    <font>
      <b/>
      <sz val="10"/>
      <color indexed="8"/>
      <name val="MS Sans Serif"/>
    </font>
    <font>
      <b/>
      <sz val="9.85"/>
      <color indexed="8"/>
      <name val="Times New Roman"/>
      <family val="1"/>
    </font>
    <font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8"/>
      <name val="MS Sans Serif"/>
    </font>
    <font>
      <sz val="10"/>
      <name val="MS Sans Serif"/>
    </font>
    <font>
      <b/>
      <sz val="8"/>
      <color theme="4" tint="-0.249977111117893"/>
      <name val="Arial"/>
      <family val="2"/>
    </font>
    <font>
      <b/>
      <sz val="10"/>
      <color theme="4" tint="-0.249977111117893"/>
      <name val="MS Sans Serif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FF0000"/>
      <name val="MS Sans Serif"/>
    </font>
    <font>
      <b/>
      <sz val="10"/>
      <color indexed="8"/>
      <name val="Times New Roman"/>
      <family val="1"/>
    </font>
    <font>
      <b/>
      <sz val="8"/>
      <color theme="1"/>
      <name val="Arial"/>
      <family val="2"/>
    </font>
    <font>
      <sz val="10"/>
      <color theme="1"/>
      <name val="MS Sans Serif"/>
    </font>
    <font>
      <sz val="10"/>
      <color rgb="FF0000FF"/>
      <name val="MS Sans Serif"/>
    </font>
    <font>
      <sz val="8"/>
      <color rgb="FF0000FF"/>
      <name val="Arial"/>
      <family val="2"/>
    </font>
    <font>
      <b/>
      <sz val="10"/>
      <color rgb="FF0000FF"/>
      <name val="MS Sans Serif"/>
    </font>
    <font>
      <b/>
      <sz val="8"/>
      <color rgb="FF0000FF"/>
      <name val="Arial"/>
      <family val="2"/>
    </font>
    <font>
      <b/>
      <sz val="10"/>
      <name val="MS Sans Serif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color rgb="FF0000FF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b/>
      <sz val="10"/>
      <color rgb="FF0000FF"/>
      <name val="Arial"/>
      <family val="2"/>
    </font>
    <font>
      <b/>
      <sz val="12"/>
      <color indexed="8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b/>
      <u/>
      <sz val="11"/>
      <color theme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8" fillId="0" borderId="0" applyNumberFormat="0" applyFon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164" fontId="5" fillId="0" borderId="0" applyFill="0" applyBorder="0" applyProtection="0">
      <alignment horizontal="right" vertical="center"/>
    </xf>
    <xf numFmtId="0" fontId="12" fillId="0" borderId="0"/>
    <xf numFmtId="167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4" fillId="0" borderId="0"/>
    <xf numFmtId="0" fontId="20" fillId="0" borderId="0" applyBorder="0" applyProtection="0"/>
    <xf numFmtId="0" fontId="21" fillId="0" borderId="0"/>
    <xf numFmtId="0" fontId="14" fillId="0" borderId="0"/>
    <xf numFmtId="0" fontId="2" fillId="0" borderId="0"/>
  </cellStyleXfs>
  <cellXfs count="34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17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10" fontId="6" fillId="0" borderId="4" xfId="3" applyNumberFormat="1" applyFont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" fontId="7" fillId="2" borderId="6" xfId="1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0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center" vertical="center"/>
    </xf>
    <xf numFmtId="49" fontId="24" fillId="0" borderId="14" xfId="0" applyNumberFormat="1" applyFont="1" applyBorder="1" applyAlignment="1">
      <alignment horizontal="center" vertical="center"/>
    </xf>
    <xf numFmtId="49" fontId="18" fillId="0" borderId="14" xfId="0" applyNumberFormat="1" applyFont="1" applyBorder="1" applyAlignment="1">
      <alignment horizontal="center" vertical="center"/>
    </xf>
    <xf numFmtId="0" fontId="3" fillId="4" borderId="14" xfId="0" quotePrefix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center" vertical="center" wrapText="1"/>
    </xf>
    <xf numFmtId="4" fontId="7" fillId="2" borderId="4" xfId="1" applyNumberFormat="1" applyFont="1" applyFill="1" applyBorder="1" applyAlignment="1">
      <alignment horizontal="center" vertical="center"/>
    </xf>
    <xf numFmtId="4" fontId="7" fillId="2" borderId="2" xfId="1" applyNumberFormat="1" applyFont="1" applyFill="1" applyBorder="1" applyAlignment="1">
      <alignment horizontal="center" vertical="center"/>
    </xf>
    <xf numFmtId="10" fontId="6" fillId="0" borderId="2" xfId="3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4" fontId="10" fillId="0" borderId="0" xfId="0" applyNumberFormat="1" applyFont="1" applyAlignment="1">
      <alignment vertical="center"/>
    </xf>
    <xf numFmtId="0" fontId="27" fillId="4" borderId="14" xfId="0" applyFont="1" applyFill="1" applyBorder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14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17" fontId="4" fillId="0" borderId="0" xfId="0" applyNumberFormat="1" applyFont="1" applyAlignment="1">
      <alignment horizontal="center" vertical="center" wrapText="1"/>
    </xf>
    <xf numFmtId="10" fontId="6" fillId="0" borderId="0" xfId="3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" fontId="9" fillId="3" borderId="0" xfId="0" applyNumberFormat="1" applyFont="1" applyFill="1" applyAlignment="1">
      <alignment vertical="center"/>
    </xf>
    <xf numFmtId="4" fontId="9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9" fillId="4" borderId="0" xfId="0" applyNumberFormat="1" applyFont="1" applyFill="1" applyAlignment="1">
      <alignment vertical="center"/>
    </xf>
    <xf numFmtId="4" fontId="25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30" fillId="3" borderId="0" xfId="0" applyNumberFormat="1" applyFont="1" applyFill="1" applyAlignment="1">
      <alignment vertical="center"/>
    </xf>
    <xf numFmtId="165" fontId="23" fillId="2" borderId="0" xfId="2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4" fontId="7" fillId="0" borderId="0" xfId="1" applyNumberFormat="1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3" fillId="5" borderId="24" xfId="14" applyFont="1" applyFill="1" applyBorder="1" applyAlignment="1">
      <alignment vertical="center" wrapText="1"/>
    </xf>
    <xf numFmtId="0" fontId="33" fillId="5" borderId="24" xfId="14" applyFont="1" applyFill="1" applyBorder="1" applyAlignment="1">
      <alignment horizontal="center" vertical="center"/>
    </xf>
    <xf numFmtId="169" fontId="33" fillId="5" borderId="25" xfId="5" applyNumberFormat="1" applyFont="1" applyFill="1" applyBorder="1" applyAlignment="1">
      <alignment vertical="center"/>
    </xf>
    <xf numFmtId="0" fontId="2" fillId="0" borderId="0" xfId="15"/>
    <xf numFmtId="49" fontId="2" fillId="0" borderId="26" xfId="15" applyNumberFormat="1" applyBorder="1" applyAlignment="1">
      <alignment horizontal="left" vertical="center"/>
    </xf>
    <xf numFmtId="0" fontId="2" fillId="0" borderId="26" xfId="15" applyBorder="1" applyAlignment="1">
      <alignment wrapText="1"/>
    </xf>
    <xf numFmtId="0" fontId="2" fillId="0" borderId="26" xfId="15" applyBorder="1" applyAlignment="1">
      <alignment horizontal="center" vertical="center"/>
    </xf>
    <xf numFmtId="169" fontId="2" fillId="0" borderId="26" xfId="15" applyNumberFormat="1" applyBorder="1"/>
    <xf numFmtId="0" fontId="2" fillId="0" borderId="9" xfId="15" applyBorder="1"/>
    <xf numFmtId="49" fontId="32" fillId="7" borderId="26" xfId="15" applyNumberFormat="1" applyFont="1" applyFill="1" applyBorder="1" applyAlignment="1">
      <alignment horizontal="left" vertical="center"/>
    </xf>
    <xf numFmtId="49" fontId="2" fillId="7" borderId="26" xfId="15" applyNumberFormat="1" applyFill="1" applyBorder="1" applyAlignment="1">
      <alignment horizontal="left" vertical="center"/>
    </xf>
    <xf numFmtId="0" fontId="32" fillId="7" borderId="26" xfId="15" applyFont="1" applyFill="1" applyBorder="1" applyAlignment="1">
      <alignment wrapText="1"/>
    </xf>
    <xf numFmtId="0" fontId="32" fillId="7" borderId="26" xfId="15" applyFont="1" applyFill="1" applyBorder="1" applyAlignment="1">
      <alignment horizontal="center" vertical="center"/>
    </xf>
    <xf numFmtId="169" fontId="32" fillId="7" borderId="26" xfId="15" applyNumberFormat="1" applyFont="1" applyFill="1" applyBorder="1"/>
    <xf numFmtId="169" fontId="32" fillId="7" borderId="26" xfId="15" applyNumberFormat="1" applyFont="1" applyFill="1" applyBorder="1" applyAlignment="1">
      <alignment horizontal="center"/>
    </xf>
    <xf numFmtId="49" fontId="2" fillId="0" borderId="0" xfId="15" applyNumberFormat="1" applyAlignment="1">
      <alignment horizontal="left" vertical="center"/>
    </xf>
    <xf numFmtId="0" fontId="2" fillId="0" borderId="0" xfId="15" applyAlignment="1">
      <alignment wrapText="1"/>
    </xf>
    <xf numFmtId="0" fontId="2" fillId="0" borderId="0" xfId="15" applyAlignment="1">
      <alignment horizontal="center" vertical="center"/>
    </xf>
    <xf numFmtId="169" fontId="2" fillId="0" borderId="0" xfId="15" applyNumberFormat="1"/>
    <xf numFmtId="0" fontId="32" fillId="0" borderId="0" xfId="15" applyFont="1" applyAlignment="1">
      <alignment horizontal="right"/>
    </xf>
    <xf numFmtId="4" fontId="2" fillId="0" borderId="26" xfId="15" applyNumberFormat="1" applyBorder="1"/>
    <xf numFmtId="0" fontId="32" fillId="0" borderId="0" xfId="15" applyFont="1"/>
    <xf numFmtId="4" fontId="2" fillId="0" borderId="0" xfId="15" applyNumberFormat="1"/>
    <xf numFmtId="0" fontId="34" fillId="0" borderId="0" xfId="7" applyFont="1" applyAlignment="1">
      <alignment horizontal="center" vertical="center"/>
    </xf>
    <xf numFmtId="0" fontId="35" fillId="8" borderId="27" xfId="7" applyFont="1" applyFill="1" applyBorder="1" applyAlignment="1">
      <alignment vertical="center"/>
    </xf>
    <xf numFmtId="0" fontId="35" fillId="8" borderId="28" xfId="7" applyFont="1" applyFill="1" applyBorder="1" applyAlignment="1">
      <alignment vertical="center"/>
    </xf>
    <xf numFmtId="0" fontId="36" fillId="8" borderId="28" xfId="7" applyFont="1" applyFill="1" applyBorder="1" applyAlignment="1">
      <alignment horizontal="left" vertical="center" wrapText="1"/>
    </xf>
    <xf numFmtId="0" fontId="36" fillId="8" borderId="28" xfId="7" applyFont="1" applyFill="1" applyBorder="1" applyAlignment="1">
      <alignment vertical="center"/>
    </xf>
    <xf numFmtId="4" fontId="36" fillId="8" borderId="28" xfId="7" applyNumberFormat="1" applyFont="1" applyFill="1" applyBorder="1" applyAlignment="1">
      <alignment vertical="center"/>
    </xf>
    <xf numFmtId="0" fontId="36" fillId="8" borderId="29" xfId="7" applyFont="1" applyFill="1" applyBorder="1" applyAlignment="1">
      <alignment vertical="center"/>
    </xf>
    <xf numFmtId="0" fontId="34" fillId="0" borderId="0" xfId="7" applyFont="1" applyAlignment="1">
      <alignment vertical="center"/>
    </xf>
    <xf numFmtId="0" fontId="35" fillId="8" borderId="30" xfId="7" applyFont="1" applyFill="1" applyBorder="1" applyAlignment="1">
      <alignment vertical="center"/>
    </xf>
    <xf numFmtId="0" fontId="35" fillId="8" borderId="0" xfId="7" applyFont="1" applyFill="1" applyAlignment="1">
      <alignment vertical="center"/>
    </xf>
    <xf numFmtId="0" fontId="36" fillId="8" borderId="0" xfId="7" applyFont="1" applyFill="1" applyAlignment="1">
      <alignment horizontal="left" vertical="center" wrapText="1"/>
    </xf>
    <xf numFmtId="0" fontId="36" fillId="8" borderId="0" xfId="7" applyFont="1" applyFill="1" applyAlignment="1">
      <alignment vertical="center"/>
    </xf>
    <xf numFmtId="4" fontId="36" fillId="8" borderId="0" xfId="7" applyNumberFormat="1" applyFont="1" applyFill="1" applyAlignment="1">
      <alignment vertical="center"/>
    </xf>
    <xf numFmtId="0" fontId="36" fillId="8" borderId="31" xfId="7" applyFont="1" applyFill="1" applyBorder="1" applyAlignment="1">
      <alignment vertical="center"/>
    </xf>
    <xf numFmtId="0" fontId="37" fillId="0" borderId="0" xfId="7" applyFont="1" applyAlignment="1">
      <alignment horizontal="center" vertical="center"/>
    </xf>
    <xf numFmtId="0" fontId="38" fillId="6" borderId="24" xfId="7" applyFont="1" applyFill="1" applyBorder="1" applyAlignment="1">
      <alignment horizontal="center" vertical="center" wrapText="1"/>
    </xf>
    <xf numFmtId="4" fontId="38" fillId="6" borderId="24" xfId="7" applyNumberFormat="1" applyFont="1" applyFill="1" applyBorder="1" applyAlignment="1">
      <alignment horizontal="center" vertical="center" wrapText="1"/>
    </xf>
    <xf numFmtId="4" fontId="38" fillId="6" borderId="24" xfId="8" applyNumberFormat="1" applyFont="1" applyFill="1" applyBorder="1" applyAlignment="1">
      <alignment horizontal="center" vertical="center" wrapText="1"/>
    </xf>
    <xf numFmtId="0" fontId="37" fillId="0" borderId="0" xfId="7" applyFont="1" applyAlignment="1">
      <alignment vertical="center"/>
    </xf>
    <xf numFmtId="0" fontId="38" fillId="0" borderId="0" xfId="7" applyFont="1" applyAlignment="1">
      <alignment horizontal="center" vertical="center"/>
    </xf>
    <xf numFmtId="0" fontId="38" fillId="6" borderId="24" xfId="7" applyFont="1" applyFill="1" applyBorder="1" applyAlignment="1">
      <alignment horizontal="center" vertical="center"/>
    </xf>
    <xf numFmtId="167" fontId="38" fillId="6" borderId="24" xfId="9" applyFont="1" applyFill="1" applyBorder="1" applyAlignment="1">
      <alignment horizontal="center" vertical="center" wrapText="1"/>
    </xf>
    <xf numFmtId="167" fontId="38" fillId="6" borderId="24" xfId="9" applyFont="1" applyFill="1" applyBorder="1" applyAlignment="1">
      <alignment horizontal="center" vertical="center"/>
    </xf>
    <xf numFmtId="0" fontId="38" fillId="0" borderId="0" xfId="7" applyFont="1" applyAlignment="1">
      <alignment vertical="center"/>
    </xf>
    <xf numFmtId="0" fontId="38" fillId="7" borderId="24" xfId="7" applyFont="1" applyFill="1" applyBorder="1" applyAlignment="1">
      <alignment horizontal="center" vertical="center"/>
    </xf>
    <xf numFmtId="0" fontId="38" fillId="7" borderId="7" xfId="7" applyFont="1" applyFill="1" applyBorder="1" applyAlignment="1">
      <alignment horizontal="left" vertical="center"/>
    </xf>
    <xf numFmtId="167" fontId="38" fillId="7" borderId="8" xfId="9" applyFont="1" applyFill="1" applyBorder="1" applyAlignment="1">
      <alignment vertical="center"/>
    </xf>
    <xf numFmtId="167" fontId="38" fillId="7" borderId="8" xfId="9" applyFont="1" applyFill="1" applyBorder="1" applyAlignment="1">
      <alignment horizontal="center" vertical="center"/>
    </xf>
    <xf numFmtId="167" fontId="38" fillId="7" borderId="8" xfId="9" applyFont="1" applyFill="1" applyBorder="1" applyAlignment="1">
      <alignment horizontal="center" vertical="center" wrapText="1"/>
    </xf>
    <xf numFmtId="4" fontId="38" fillId="7" borderId="8" xfId="9" applyNumberFormat="1" applyFont="1" applyFill="1" applyBorder="1" applyAlignment="1">
      <alignment horizontal="center" vertical="center" wrapText="1"/>
    </xf>
    <xf numFmtId="167" fontId="38" fillId="7" borderId="24" xfId="9" applyFont="1" applyFill="1" applyBorder="1" applyAlignment="1">
      <alignment horizontal="center" vertical="center" wrapText="1"/>
    </xf>
    <xf numFmtId="167" fontId="38" fillId="7" borderId="24" xfId="9" applyFont="1" applyFill="1" applyBorder="1" applyAlignment="1">
      <alignment horizontal="center" vertical="center"/>
    </xf>
    <xf numFmtId="0" fontId="39" fillId="8" borderId="28" xfId="7" applyFont="1" applyFill="1" applyBorder="1" applyAlignment="1">
      <alignment vertical="center"/>
    </xf>
    <xf numFmtId="0" fontId="34" fillId="8" borderId="28" xfId="7" applyFont="1" applyFill="1" applyBorder="1" applyAlignment="1">
      <alignment vertical="center"/>
    </xf>
    <xf numFmtId="0" fontId="12" fillId="0" borderId="0" xfId="7" applyAlignment="1">
      <alignment horizontal="center" vertical="center"/>
    </xf>
    <xf numFmtId="0" fontId="12" fillId="0" borderId="0" xfId="7" applyAlignment="1">
      <alignment vertical="center"/>
    </xf>
    <xf numFmtId="0" fontId="13" fillId="8" borderId="33" xfId="7" applyFont="1" applyFill="1" applyBorder="1" applyAlignment="1">
      <alignment vertical="center"/>
    </xf>
    <xf numFmtId="0" fontId="34" fillId="8" borderId="0" xfId="7" applyFont="1" applyFill="1" applyAlignment="1">
      <alignment vertical="center"/>
    </xf>
    <xf numFmtId="0" fontId="13" fillId="8" borderId="31" xfId="7" applyFont="1" applyFill="1" applyBorder="1" applyAlignment="1">
      <alignment vertical="center"/>
    </xf>
    <xf numFmtId="0" fontId="39" fillId="8" borderId="0" xfId="7" applyFont="1" applyFill="1" applyAlignment="1">
      <alignment vertical="center"/>
    </xf>
    <xf numFmtId="0" fontId="39" fillId="8" borderId="0" xfId="7" applyFont="1" applyFill="1" applyAlignment="1">
      <alignment horizontal="center" vertical="center"/>
    </xf>
    <xf numFmtId="0" fontId="34" fillId="8" borderId="0" xfId="7" applyFont="1" applyFill="1" applyAlignment="1">
      <alignment horizontal="center" vertical="center"/>
    </xf>
    <xf numFmtId="2" fontId="34" fillId="8" borderId="0" xfId="7" applyNumberFormat="1" applyFont="1" applyFill="1" applyAlignment="1">
      <alignment horizontal="center" vertical="center"/>
    </xf>
    <xf numFmtId="2" fontId="34" fillId="8" borderId="34" xfId="7" applyNumberFormat="1" applyFont="1" applyFill="1" applyBorder="1" applyAlignment="1">
      <alignment horizontal="center" vertical="center"/>
    </xf>
    <xf numFmtId="0" fontId="40" fillId="8" borderId="0" xfId="7" applyFont="1" applyFill="1" applyAlignment="1">
      <alignment vertical="center"/>
    </xf>
    <xf numFmtId="4" fontId="34" fillId="8" borderId="0" xfId="7" applyNumberFormat="1" applyFont="1" applyFill="1" applyAlignment="1">
      <alignment horizontal="center" vertical="center"/>
    </xf>
    <xf numFmtId="0" fontId="39" fillId="8" borderId="24" xfId="7" applyFont="1" applyFill="1" applyBorder="1" applyAlignment="1">
      <alignment horizontal="center" vertical="center"/>
    </xf>
    <xf numFmtId="0" fontId="39" fillId="8" borderId="7" xfId="7" applyFont="1" applyFill="1" applyBorder="1" applyAlignment="1">
      <alignment horizontal="left" vertical="center"/>
    </xf>
    <xf numFmtId="167" fontId="39" fillId="8" borderId="8" xfId="9" applyFont="1" applyFill="1" applyBorder="1" applyAlignment="1">
      <alignment vertical="center"/>
    </xf>
    <xf numFmtId="167" fontId="39" fillId="8" borderId="8" xfId="9" applyFont="1" applyFill="1" applyBorder="1" applyAlignment="1">
      <alignment horizontal="center" vertical="center"/>
    </xf>
    <xf numFmtId="167" fontId="39" fillId="8" borderId="8" xfId="9" applyFont="1" applyFill="1" applyBorder="1" applyAlignment="1">
      <alignment horizontal="center" vertical="center" wrapText="1"/>
    </xf>
    <xf numFmtId="4" fontId="39" fillId="8" borderId="8" xfId="9" applyNumberFormat="1" applyFont="1" applyFill="1" applyBorder="1" applyAlignment="1">
      <alignment horizontal="center" vertical="center" wrapText="1"/>
    </xf>
    <xf numFmtId="2" fontId="39" fillId="8" borderId="24" xfId="9" applyNumberFormat="1" applyFont="1" applyFill="1" applyBorder="1" applyAlignment="1">
      <alignment horizontal="center" vertical="center"/>
    </xf>
    <xf numFmtId="2" fontId="39" fillId="8" borderId="0" xfId="7" applyNumberFormat="1" applyFont="1" applyFill="1" applyAlignment="1">
      <alignment horizontal="center" vertical="center"/>
    </xf>
    <xf numFmtId="2" fontId="39" fillId="8" borderId="34" xfId="7" applyNumberFormat="1" applyFont="1" applyFill="1" applyBorder="1" applyAlignment="1">
      <alignment horizontal="center" vertical="center"/>
    </xf>
    <xf numFmtId="0" fontId="40" fillId="8" borderId="28" xfId="7" applyFont="1" applyFill="1" applyBorder="1" applyAlignment="1">
      <alignment vertical="center"/>
    </xf>
    <xf numFmtId="0" fontId="13" fillId="0" borderId="0" xfId="7" applyFont="1" applyAlignment="1">
      <alignment vertical="center"/>
    </xf>
    <xf numFmtId="2" fontId="40" fillId="8" borderId="0" xfId="7" applyNumberFormat="1" applyFont="1" applyFill="1" applyAlignment="1">
      <alignment horizontal="center" vertical="center"/>
    </xf>
    <xf numFmtId="2" fontId="40" fillId="8" borderId="34" xfId="7" applyNumberFormat="1" applyFont="1" applyFill="1" applyBorder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9" fillId="0" borderId="0" xfId="7" applyFont="1" applyAlignment="1">
      <alignment horizontal="center" vertical="center"/>
    </xf>
    <xf numFmtId="167" fontId="39" fillId="8" borderId="0" xfId="9" applyFont="1" applyFill="1" applyBorder="1" applyAlignment="1">
      <alignment horizontal="center" vertical="center" wrapText="1"/>
    </xf>
    <xf numFmtId="4" fontId="40" fillId="8" borderId="0" xfId="7" applyNumberFormat="1" applyFont="1" applyFill="1" applyAlignment="1">
      <alignment horizontal="center" vertical="center"/>
    </xf>
    <xf numFmtId="0" fontId="40" fillId="8" borderId="31" xfId="7" applyFont="1" applyFill="1" applyBorder="1" applyAlignment="1">
      <alignment vertical="center"/>
    </xf>
    <xf numFmtId="4" fontId="34" fillId="0" borderId="0" xfId="7" applyNumberFormat="1" applyFont="1" applyAlignment="1">
      <alignment vertical="center"/>
    </xf>
    <xf numFmtId="4" fontId="37" fillId="0" borderId="0" xfId="7" applyNumberFormat="1" applyFont="1" applyAlignment="1">
      <alignment vertical="center"/>
    </xf>
    <xf numFmtId="4" fontId="38" fillId="0" borderId="0" xfId="7" applyNumberFormat="1" applyFont="1" applyAlignment="1">
      <alignment vertical="center"/>
    </xf>
    <xf numFmtId="4" fontId="12" fillId="0" borderId="0" xfId="7" applyNumberFormat="1" applyAlignment="1">
      <alignment vertical="center"/>
    </xf>
    <xf numFmtId="0" fontId="7" fillId="8" borderId="0" xfId="7" applyFont="1" applyFill="1" applyAlignment="1">
      <alignment vertical="center"/>
    </xf>
    <xf numFmtId="4" fontId="39" fillId="8" borderId="24" xfId="9" applyNumberFormat="1" applyFont="1" applyFill="1" applyBorder="1" applyAlignment="1">
      <alignment horizontal="center" vertical="center"/>
    </xf>
    <xf numFmtId="0" fontId="39" fillId="8" borderId="8" xfId="7" applyFont="1" applyFill="1" applyBorder="1" applyAlignment="1">
      <alignment horizontal="left" vertical="center"/>
    </xf>
    <xf numFmtId="10" fontId="34" fillId="8" borderId="0" xfId="7" applyNumberFormat="1" applyFont="1" applyFill="1" applyAlignment="1">
      <alignment horizontal="center" vertical="center"/>
    </xf>
    <xf numFmtId="0" fontId="0" fillId="0" borderId="0" xfId="0" applyAlignment="1">
      <alignment horizontal="centerContinuous" vertical="center"/>
    </xf>
    <xf numFmtId="49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4" fontId="0" fillId="0" borderId="0" xfId="0" applyNumberFormat="1" applyAlignment="1">
      <alignment horizontal="centerContinuous" vertical="center"/>
    </xf>
    <xf numFmtId="0" fontId="4" fillId="3" borderId="15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/>
    </xf>
    <xf numFmtId="4" fontId="4" fillId="3" borderId="14" xfId="0" applyNumberFormat="1" applyFont="1" applyFill="1" applyBorder="1" applyAlignment="1">
      <alignment vertical="center"/>
    </xf>
    <xf numFmtId="4" fontId="4" fillId="3" borderId="19" xfId="0" applyNumberFormat="1" applyFont="1" applyFill="1" applyBorder="1" applyAlignment="1">
      <alignment vertical="center"/>
    </xf>
    <xf numFmtId="4" fontId="4" fillId="3" borderId="13" xfId="0" applyNumberFormat="1" applyFont="1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4" fontId="4" fillId="3" borderId="15" xfId="0" applyNumberFormat="1" applyFont="1" applyFill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vertical="center"/>
    </xf>
    <xf numFmtId="4" fontId="4" fillId="0" borderId="14" xfId="0" applyNumberFormat="1" applyFont="1" applyBorder="1" applyAlignment="1">
      <alignment vertical="center"/>
    </xf>
    <xf numFmtId="4" fontId="4" fillId="0" borderId="13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0" fontId="31" fillId="0" borderId="14" xfId="0" applyFont="1" applyBorder="1" applyAlignment="1">
      <alignment vertical="center"/>
    </xf>
    <xf numFmtId="0" fontId="31" fillId="0" borderId="14" xfId="0" applyFont="1" applyBorder="1" applyAlignment="1">
      <alignment vertical="center" wrapText="1"/>
    </xf>
    <xf numFmtId="0" fontId="31" fillId="0" borderId="14" xfId="0" applyFont="1" applyBorder="1" applyAlignment="1">
      <alignment horizontal="center" vertical="center" wrapText="1"/>
    </xf>
    <xf numFmtId="4" fontId="31" fillId="0" borderId="14" xfId="0" applyNumberFormat="1" applyFont="1" applyBorder="1" applyAlignment="1">
      <alignment vertical="center" wrapText="1"/>
    </xf>
    <xf numFmtId="4" fontId="31" fillId="0" borderId="13" xfId="0" applyNumberFormat="1" applyFont="1" applyBorder="1" applyAlignment="1">
      <alignment vertical="center"/>
    </xf>
    <xf numFmtId="4" fontId="31" fillId="0" borderId="7" xfId="0" applyNumberFormat="1" applyFont="1" applyBorder="1" applyAlignment="1">
      <alignment vertical="center"/>
    </xf>
    <xf numFmtId="4" fontId="31" fillId="0" borderId="14" xfId="0" applyNumberFormat="1" applyFont="1" applyBorder="1" applyAlignment="1">
      <alignment vertical="center"/>
    </xf>
    <xf numFmtId="0" fontId="42" fillId="0" borderId="14" xfId="0" applyFont="1" applyBorder="1" applyAlignment="1">
      <alignment vertical="center" wrapText="1"/>
    </xf>
    <xf numFmtId="0" fontId="42" fillId="0" borderId="14" xfId="0" applyFont="1" applyBorder="1" applyAlignment="1">
      <alignment horizontal="center" vertical="center" wrapText="1"/>
    </xf>
    <xf numFmtId="4" fontId="42" fillId="0" borderId="14" xfId="0" applyNumberFormat="1" applyFont="1" applyBorder="1" applyAlignment="1">
      <alignment vertical="center" wrapText="1"/>
    </xf>
    <xf numFmtId="4" fontId="42" fillId="0" borderId="13" xfId="0" applyNumberFormat="1" applyFont="1" applyBorder="1" applyAlignment="1">
      <alignment vertical="center"/>
    </xf>
    <xf numFmtId="4" fontId="42" fillId="0" borderId="8" xfId="0" applyNumberFormat="1" applyFont="1" applyBorder="1" applyAlignment="1">
      <alignment vertical="center" wrapText="1"/>
    </xf>
    <xf numFmtId="4" fontId="42" fillId="0" borderId="13" xfId="0" applyNumberFormat="1" applyFont="1" applyBorder="1" applyAlignment="1">
      <alignment vertical="center" wrapText="1"/>
    </xf>
    <xf numFmtId="0" fontId="4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vertical="center"/>
    </xf>
    <xf numFmtId="4" fontId="4" fillId="4" borderId="14" xfId="0" applyNumberFormat="1" applyFont="1" applyFill="1" applyBorder="1" applyAlignment="1">
      <alignment vertical="center"/>
    </xf>
    <xf numFmtId="4" fontId="4" fillId="4" borderId="13" xfId="0" applyNumberFormat="1" applyFont="1" applyFill="1" applyBorder="1" applyAlignment="1">
      <alignment vertical="center"/>
    </xf>
    <xf numFmtId="4" fontId="4" fillId="4" borderId="8" xfId="0" applyNumberFormat="1" applyFont="1" applyFill="1" applyBorder="1" applyAlignment="1">
      <alignment vertical="center"/>
    </xf>
    <xf numFmtId="0" fontId="31" fillId="0" borderId="13" xfId="0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31" fillId="0" borderId="8" xfId="0" applyNumberFormat="1" applyFont="1" applyBorder="1" applyAlignment="1">
      <alignment vertical="center"/>
    </xf>
    <xf numFmtId="4" fontId="44" fillId="0" borderId="14" xfId="0" applyNumberFormat="1" applyFont="1" applyBorder="1" applyAlignment="1">
      <alignment vertical="center"/>
    </xf>
    <xf numFmtId="4" fontId="44" fillId="0" borderId="13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4" fontId="12" fillId="0" borderId="13" xfId="0" applyNumberFormat="1" applyFont="1" applyBorder="1" applyAlignment="1">
      <alignment vertical="center"/>
    </xf>
    <xf numFmtId="4" fontId="42" fillId="0" borderId="8" xfId="0" applyNumberFormat="1" applyFont="1" applyBorder="1" applyAlignment="1">
      <alignment vertical="center"/>
    </xf>
    <xf numFmtId="4" fontId="42" fillId="0" borderId="14" xfId="0" applyNumberFormat="1" applyFont="1" applyBorder="1" applyAlignment="1">
      <alignment vertical="center"/>
    </xf>
    <xf numFmtId="0" fontId="45" fillId="0" borderId="14" xfId="0" applyFont="1" applyBorder="1" applyAlignment="1">
      <alignment vertical="center" wrapText="1"/>
    </xf>
    <xf numFmtId="0" fontId="45" fillId="0" borderId="14" xfId="0" applyFont="1" applyBorder="1" applyAlignment="1">
      <alignment horizontal="center" vertical="center" wrapText="1"/>
    </xf>
    <xf numFmtId="4" fontId="45" fillId="0" borderId="14" xfId="0" applyNumberFormat="1" applyFont="1" applyBorder="1" applyAlignment="1">
      <alignment vertical="center" wrapText="1"/>
    </xf>
    <xf numFmtId="4" fontId="45" fillId="0" borderId="13" xfId="0" applyNumberFormat="1" applyFont="1" applyBorder="1" applyAlignment="1">
      <alignment vertical="center"/>
    </xf>
    <xf numFmtId="4" fontId="45" fillId="0" borderId="8" xfId="0" applyNumberFormat="1" applyFont="1" applyBorder="1" applyAlignment="1">
      <alignment vertical="center"/>
    </xf>
    <xf numFmtId="4" fontId="45" fillId="0" borderId="14" xfId="0" applyNumberFormat="1" applyFont="1" applyBorder="1" applyAlignment="1">
      <alignment vertical="center"/>
    </xf>
    <xf numFmtId="4" fontId="46" fillId="0" borderId="13" xfId="0" applyNumberFormat="1" applyFont="1" applyBorder="1" applyAlignment="1">
      <alignment vertical="center"/>
    </xf>
    <xf numFmtId="4" fontId="12" fillId="0" borderId="8" xfId="0" applyNumberFormat="1" applyFont="1" applyBorder="1" applyAlignment="1">
      <alignment vertical="center"/>
    </xf>
    <xf numFmtId="0" fontId="46" fillId="0" borderId="14" xfId="0" applyFont="1" applyBorder="1" applyAlignment="1">
      <alignment vertical="center" wrapText="1"/>
    </xf>
    <xf numFmtId="0" fontId="46" fillId="0" borderId="14" xfId="0" applyFont="1" applyBorder="1" applyAlignment="1">
      <alignment horizontal="center" vertical="center" wrapText="1"/>
    </xf>
    <xf numFmtId="4" fontId="46" fillId="0" borderId="14" xfId="0" applyNumberFormat="1" applyFont="1" applyBorder="1" applyAlignment="1">
      <alignment vertical="center" wrapText="1"/>
    </xf>
    <xf numFmtId="4" fontId="46" fillId="0" borderId="8" xfId="0" applyNumberFormat="1" applyFont="1" applyBorder="1" applyAlignment="1">
      <alignment vertical="center"/>
    </xf>
    <xf numFmtId="4" fontId="46" fillId="0" borderId="14" xfId="0" applyNumberFormat="1" applyFont="1" applyBorder="1" applyAlignment="1">
      <alignment vertical="center"/>
    </xf>
    <xf numFmtId="0" fontId="47" fillId="0" borderId="14" xfId="0" applyFont="1" applyBorder="1" applyAlignment="1">
      <alignment vertical="center"/>
    </xf>
    <xf numFmtId="4" fontId="47" fillId="0" borderId="13" xfId="0" applyNumberFormat="1" applyFont="1" applyBorder="1" applyAlignment="1">
      <alignment vertical="center"/>
    </xf>
    <xf numFmtId="4" fontId="47" fillId="0" borderId="14" xfId="0" applyNumberFormat="1" applyFont="1" applyBorder="1" applyAlignment="1">
      <alignment vertical="center"/>
    </xf>
    <xf numFmtId="0" fontId="42" fillId="0" borderId="14" xfId="0" applyFont="1" applyBorder="1" applyAlignment="1">
      <alignment vertical="center"/>
    </xf>
    <xf numFmtId="4" fontId="47" fillId="0" borderId="8" xfId="0" applyNumberFormat="1" applyFont="1" applyBorder="1" applyAlignment="1">
      <alignment vertical="center"/>
    </xf>
    <xf numFmtId="0" fontId="4" fillId="3" borderId="14" xfId="0" applyFont="1" applyFill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31" fillId="0" borderId="18" xfId="0" applyFont="1" applyBorder="1" applyAlignment="1">
      <alignment horizontal="center" vertical="center" wrapText="1"/>
    </xf>
    <xf numFmtId="4" fontId="31" fillId="0" borderId="20" xfId="0" applyNumberFormat="1" applyFont="1" applyBorder="1" applyAlignment="1">
      <alignment vertical="center"/>
    </xf>
    <xf numFmtId="4" fontId="31" fillId="0" borderId="9" xfId="0" applyNumberFormat="1" applyFont="1" applyBorder="1" applyAlignment="1">
      <alignment vertical="center"/>
    </xf>
    <xf numFmtId="4" fontId="7" fillId="3" borderId="13" xfId="0" applyNumberFormat="1" applyFont="1" applyFill="1" applyBorder="1" applyAlignment="1">
      <alignment vertical="center"/>
    </xf>
    <xf numFmtId="0" fontId="48" fillId="2" borderId="23" xfId="0" applyFont="1" applyFill="1" applyBorder="1" applyAlignment="1">
      <alignment vertical="center"/>
    </xf>
    <xf numFmtId="0" fontId="48" fillId="2" borderId="9" xfId="0" applyFont="1" applyFill="1" applyBorder="1" applyAlignment="1">
      <alignment vertical="center"/>
    </xf>
    <xf numFmtId="165" fontId="4" fillId="2" borderId="23" xfId="2" applyNumberFormat="1" applyFont="1" applyFill="1" applyBorder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4" xfId="0" applyFont="1" applyFill="1" applyBorder="1" applyAlignment="1">
      <alignment vertical="center"/>
    </xf>
    <xf numFmtId="0" fontId="48" fillId="2" borderId="14" xfId="0" applyFont="1" applyFill="1" applyBorder="1" applyAlignment="1">
      <alignment vertical="center"/>
    </xf>
    <xf numFmtId="10" fontId="48" fillId="2" borderId="14" xfId="0" applyNumberFormat="1" applyFont="1" applyFill="1" applyBorder="1" applyAlignment="1">
      <alignment vertical="center"/>
    </xf>
    <xf numFmtId="0" fontId="48" fillId="2" borderId="8" xfId="0" applyFont="1" applyFill="1" applyBorder="1" applyAlignment="1">
      <alignment vertical="center"/>
    </xf>
    <xf numFmtId="165" fontId="4" fillId="2" borderId="14" xfId="2" applyNumberFormat="1" applyFont="1" applyFill="1" applyBorder="1">
      <alignment vertical="center"/>
    </xf>
    <xf numFmtId="0" fontId="4" fillId="2" borderId="8" xfId="0" applyFont="1" applyFill="1" applyBorder="1" applyAlignment="1">
      <alignment vertical="center"/>
    </xf>
    <xf numFmtId="0" fontId="48" fillId="2" borderId="17" xfId="0" applyFont="1" applyFill="1" applyBorder="1" applyAlignment="1">
      <alignment vertical="center"/>
    </xf>
    <xf numFmtId="0" fontId="48" fillId="2" borderId="21" xfId="0" applyFont="1" applyFill="1" applyBorder="1" applyAlignment="1">
      <alignment vertical="center"/>
    </xf>
    <xf numFmtId="165" fontId="4" fillId="2" borderId="17" xfId="2" applyNumberFormat="1" applyFont="1" applyFill="1" applyBorder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10" fontId="49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10" fontId="31" fillId="0" borderId="0" xfId="0" applyNumberFormat="1" applyFont="1" applyAlignment="1">
      <alignment vertical="center"/>
    </xf>
    <xf numFmtId="0" fontId="43" fillId="0" borderId="0" xfId="4" applyFont="1" applyAlignment="1">
      <alignment vertical="center"/>
    </xf>
    <xf numFmtId="166" fontId="20" fillId="0" borderId="0" xfId="4" applyNumberFormat="1" applyFont="1" applyAlignment="1">
      <alignment horizontal="left" vertical="center"/>
    </xf>
    <xf numFmtId="166" fontId="20" fillId="0" borderId="0" xfId="4" applyNumberFormat="1" applyFont="1" applyAlignment="1">
      <alignment horizontal="right" vertical="center"/>
    </xf>
    <xf numFmtId="167" fontId="43" fillId="0" borderId="0" xfId="5" applyFont="1" applyBorder="1" applyAlignment="1">
      <alignment vertical="center"/>
    </xf>
    <xf numFmtId="0" fontId="12" fillId="0" borderId="0" xfId="4" applyAlignment="1">
      <alignment horizontal="left" vertical="top"/>
    </xf>
    <xf numFmtId="0" fontId="50" fillId="0" borderId="0" xfId="4" applyFont="1" applyAlignment="1">
      <alignment horizontal="centerContinuous" vertical="center"/>
    </xf>
    <xf numFmtId="165" fontId="50" fillId="0" borderId="0" xfId="4" applyNumberFormat="1" applyFont="1" applyAlignment="1">
      <alignment horizontal="centerContinuous" vertical="center"/>
    </xf>
    <xf numFmtId="0" fontId="31" fillId="0" borderId="0" xfId="0" applyFont="1" applyAlignment="1">
      <alignment horizontal="centerContinuous" vertical="center"/>
    </xf>
    <xf numFmtId="0" fontId="51" fillId="0" borderId="0" xfId="4" applyFont="1" applyAlignment="1">
      <alignment horizontal="centerContinuous" vertical="center"/>
    </xf>
    <xf numFmtId="10" fontId="31" fillId="0" borderId="0" xfId="0" applyNumberFormat="1" applyFont="1" applyAlignment="1">
      <alignment horizontal="centerContinuous" vertical="center"/>
    </xf>
    <xf numFmtId="0" fontId="52" fillId="0" borderId="0" xfId="6" applyFont="1" applyAlignment="1" applyProtection="1">
      <alignment horizontal="centerContinuous"/>
    </xf>
    <xf numFmtId="0" fontId="12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0" fontId="53" fillId="0" borderId="14" xfId="0" applyFont="1" applyBorder="1" applyAlignment="1">
      <alignment horizontal="center" vertical="center"/>
    </xf>
    <xf numFmtId="49" fontId="53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4" fontId="7" fillId="0" borderId="14" xfId="0" applyNumberFormat="1" applyFont="1" applyBorder="1" applyAlignment="1">
      <alignment vertical="center"/>
    </xf>
    <xf numFmtId="0" fontId="54" fillId="0" borderId="14" xfId="0" applyFont="1" applyBorder="1" applyAlignment="1">
      <alignment horizontal="center" vertical="center"/>
    </xf>
    <xf numFmtId="4" fontId="7" fillId="0" borderId="8" xfId="0" applyNumberFormat="1" applyFont="1" applyBorder="1" applyAlignment="1">
      <alignment vertical="center"/>
    </xf>
    <xf numFmtId="0" fontId="5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horizontal="center" vertical="center"/>
    </xf>
    <xf numFmtId="4" fontId="12" fillId="4" borderId="14" xfId="0" applyNumberFormat="1" applyFont="1" applyFill="1" applyBorder="1" applyAlignment="1">
      <alignment vertical="center"/>
    </xf>
    <xf numFmtId="4" fontId="12" fillId="4" borderId="13" xfId="0" applyNumberFormat="1" applyFont="1" applyFill="1" applyBorder="1" applyAlignment="1">
      <alignment vertical="center"/>
    </xf>
    <xf numFmtId="49" fontId="1" fillId="0" borderId="26" xfId="15" applyNumberFormat="1" applyFont="1" applyBorder="1" applyAlignment="1">
      <alignment horizontal="left" vertical="center"/>
    </xf>
    <xf numFmtId="10" fontId="3" fillId="0" borderId="0" xfId="3" applyNumberFormat="1" applyFont="1">
      <alignment horizontal="right" vertical="center"/>
    </xf>
    <xf numFmtId="0" fontId="29" fillId="4" borderId="14" xfId="0" applyFont="1" applyFill="1" applyBorder="1" applyAlignment="1">
      <alignment horizontal="center" vertical="center"/>
    </xf>
    <xf numFmtId="0" fontId="47" fillId="0" borderId="14" xfId="0" applyFont="1" applyBorder="1" applyAlignment="1">
      <alignment vertical="center" wrapText="1"/>
    </xf>
    <xf numFmtId="0" fontId="47" fillId="4" borderId="14" xfId="0" applyFont="1" applyFill="1" applyBorder="1" applyAlignment="1">
      <alignment vertical="center"/>
    </xf>
    <xf numFmtId="4" fontId="47" fillId="4" borderId="14" xfId="0" applyNumberFormat="1" applyFont="1" applyFill="1" applyBorder="1" applyAlignment="1">
      <alignment vertical="center"/>
    </xf>
    <xf numFmtId="4" fontId="47" fillId="4" borderId="13" xfId="0" applyNumberFormat="1" applyFont="1" applyFill="1" applyBorder="1" applyAlignment="1">
      <alignment vertical="center"/>
    </xf>
    <xf numFmtId="0" fontId="39" fillId="7" borderId="24" xfId="7" applyFont="1" applyFill="1" applyBorder="1" applyAlignment="1">
      <alignment horizontal="center" vertical="center"/>
    </xf>
    <xf numFmtId="167" fontId="39" fillId="8" borderId="0" xfId="9" applyFont="1" applyFill="1" applyAlignment="1">
      <alignment horizontal="center" vertical="center" wrapText="1"/>
    </xf>
    <xf numFmtId="0" fontId="34" fillId="8" borderId="0" xfId="7" applyFont="1" applyFill="1" applyAlignment="1">
      <alignment horizontal="left" vertical="center"/>
    </xf>
    <xf numFmtId="167" fontId="34" fillId="8" borderId="0" xfId="9" applyFont="1" applyFill="1" applyBorder="1" applyAlignment="1">
      <alignment vertical="center"/>
    </xf>
    <xf numFmtId="2" fontId="34" fillId="8" borderId="0" xfId="9" applyNumberFormat="1" applyFont="1" applyFill="1" applyBorder="1" applyAlignment="1">
      <alignment horizontal="center" vertical="center"/>
    </xf>
    <xf numFmtId="167" fontId="34" fillId="8" borderId="0" xfId="9" applyFont="1" applyFill="1" applyBorder="1" applyAlignment="1">
      <alignment horizontal="center" vertical="center" wrapText="1"/>
    </xf>
    <xf numFmtId="0" fontId="39" fillId="8" borderId="0" xfId="7" applyFont="1" applyFill="1" applyAlignment="1">
      <alignment horizontal="left" vertical="center"/>
    </xf>
    <xf numFmtId="167" fontId="39" fillId="8" borderId="0" xfId="9" applyFont="1" applyFill="1" applyBorder="1" applyAlignment="1">
      <alignment vertical="center"/>
    </xf>
    <xf numFmtId="2" fontId="39" fillId="8" borderId="0" xfId="9" applyNumberFormat="1" applyFont="1" applyFill="1" applyBorder="1" applyAlignment="1">
      <alignment horizontal="center" vertical="center"/>
    </xf>
    <xf numFmtId="167" fontId="39" fillId="8" borderId="0" xfId="9" applyFont="1" applyFill="1" applyBorder="1" applyAlignment="1">
      <alignment horizontal="center" vertical="center"/>
    </xf>
    <xf numFmtId="167" fontId="34" fillId="8" borderId="0" xfId="9" applyFont="1" applyFill="1" applyBorder="1" applyAlignment="1">
      <alignment horizontal="center" vertical="center"/>
    </xf>
    <xf numFmtId="167" fontId="39" fillId="8" borderId="24" xfId="9" applyFont="1" applyFill="1" applyBorder="1" applyAlignment="1">
      <alignment horizontal="center" vertical="center" wrapText="1"/>
    </xf>
    <xf numFmtId="167" fontId="40" fillId="8" borderId="0" xfId="9" applyFont="1" applyFill="1" applyBorder="1" applyAlignment="1">
      <alignment horizontal="center" vertical="center" wrapText="1"/>
    </xf>
    <xf numFmtId="2" fontId="40" fillId="8" borderId="0" xfId="9" applyNumberFormat="1" applyFont="1" applyFill="1" applyBorder="1" applyAlignment="1">
      <alignment horizontal="center" vertical="center"/>
    </xf>
    <xf numFmtId="0" fontId="55" fillId="8" borderId="33" xfId="7" applyFont="1" applyFill="1" applyBorder="1" applyAlignment="1">
      <alignment vertical="center"/>
    </xf>
    <xf numFmtId="0" fontId="55" fillId="8" borderId="31" xfId="7" applyFont="1" applyFill="1" applyBorder="1" applyAlignment="1">
      <alignment vertical="center"/>
    </xf>
    <xf numFmtId="2" fontId="39" fillId="8" borderId="0" xfId="7" applyNumberFormat="1" applyFont="1" applyFill="1" applyAlignment="1">
      <alignment horizontal="right" vertical="center"/>
    </xf>
    <xf numFmtId="167" fontId="34" fillId="8" borderId="0" xfId="9" applyFont="1" applyFill="1" applyBorder="1" applyAlignment="1">
      <alignment horizontal="right" vertical="center" wrapText="1"/>
    </xf>
    <xf numFmtId="0" fontId="39" fillId="8" borderId="0" xfId="7" applyFont="1" applyFill="1" applyAlignment="1">
      <alignment horizontal="right" vertical="center"/>
    </xf>
    <xf numFmtId="167" fontId="34" fillId="8" borderId="0" xfId="9" applyFont="1" applyFill="1" applyBorder="1" applyAlignment="1">
      <alignment horizontal="right" vertical="center"/>
    </xf>
    <xf numFmtId="2" fontId="34" fillId="8" borderId="0" xfId="9" applyNumberFormat="1" applyFont="1" applyFill="1" applyBorder="1" applyAlignment="1">
      <alignment horizontal="right" vertical="center"/>
    </xf>
    <xf numFmtId="0" fontId="55" fillId="8" borderId="27" xfId="7" applyFont="1" applyFill="1" applyBorder="1" applyAlignment="1">
      <alignment vertical="center"/>
    </xf>
    <xf numFmtId="0" fontId="55" fillId="8" borderId="30" xfId="7" applyFont="1" applyFill="1" applyBorder="1" applyAlignment="1">
      <alignment vertical="center"/>
    </xf>
    <xf numFmtId="49" fontId="33" fillId="5" borderId="24" xfId="14" applyNumberFormat="1" applyFont="1" applyFill="1" applyBorder="1" applyAlignment="1">
      <alignment horizontal="center" vertical="center"/>
    </xf>
    <xf numFmtId="169" fontId="33" fillId="5" borderId="25" xfId="5" applyNumberFormat="1" applyFont="1" applyFill="1" applyBorder="1" applyAlignment="1">
      <alignment horizontal="center" vertical="center" wrapText="1"/>
    </xf>
    <xf numFmtId="0" fontId="55" fillId="8" borderId="0" xfId="7" applyFont="1" applyFill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5" fillId="8" borderId="32" xfId="7" applyFont="1" applyFill="1" applyBorder="1" applyAlignment="1">
      <alignment horizontal="center" vertical="center"/>
    </xf>
    <xf numFmtId="0" fontId="38" fillId="6" borderId="7" xfId="7" applyFont="1" applyFill="1" applyBorder="1" applyAlignment="1">
      <alignment horizontal="center" vertical="center"/>
    </xf>
    <xf numFmtId="0" fontId="38" fillId="6" borderId="7" xfId="7" applyFont="1" applyFill="1" applyBorder="1" applyAlignment="1">
      <alignment horizontal="left" vertical="center" wrapText="1"/>
    </xf>
    <xf numFmtId="0" fontId="55" fillId="8" borderId="28" xfId="7" applyFont="1" applyFill="1" applyBorder="1" applyAlignment="1">
      <alignment horizontal="left" vertical="center" wrapText="1"/>
    </xf>
    <xf numFmtId="0" fontId="55" fillId="8" borderId="29" xfId="7" applyFont="1" applyFill="1" applyBorder="1" applyAlignment="1">
      <alignment horizontal="left" vertical="center" wrapText="1"/>
    </xf>
    <xf numFmtId="0" fontId="55" fillId="8" borderId="32" xfId="7" applyFont="1" applyFill="1" applyBorder="1" applyAlignment="1">
      <alignment horizontal="center" vertical="center"/>
    </xf>
    <xf numFmtId="0" fontId="55" fillId="8" borderId="9" xfId="7" applyFont="1" applyFill="1" applyBorder="1" applyAlignment="1">
      <alignment horizontal="center" vertical="center"/>
    </xf>
    <xf numFmtId="0" fontId="55" fillId="8" borderId="35" xfId="7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" fontId="7" fillId="2" borderId="0" xfId="1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4" fontId="42" fillId="0" borderId="0" xfId="0" applyNumberFormat="1" applyFont="1" applyBorder="1" applyAlignment="1">
      <alignment vertical="center" wrapText="1"/>
    </xf>
    <xf numFmtId="0" fontId="31" fillId="0" borderId="0" xfId="0" applyFont="1" applyBorder="1" applyAlignment="1">
      <alignment vertical="center"/>
    </xf>
    <xf numFmtId="4" fontId="44" fillId="0" borderId="0" xfId="0" applyNumberFormat="1" applyFont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4" fontId="42" fillId="0" borderId="0" xfId="0" applyNumberFormat="1" applyFont="1" applyBorder="1" applyAlignment="1">
      <alignment vertical="center"/>
    </xf>
    <xf numFmtId="4" fontId="4" fillId="4" borderId="0" xfId="0" applyNumberFormat="1" applyFont="1" applyFill="1" applyBorder="1" applyAlignment="1">
      <alignment vertical="center"/>
    </xf>
    <xf numFmtId="4" fontId="45" fillId="0" borderId="0" xfId="0" applyNumberFormat="1" applyFont="1" applyBorder="1" applyAlignment="1">
      <alignment vertical="center"/>
    </xf>
    <xf numFmtId="4" fontId="46" fillId="0" borderId="0" xfId="0" applyNumberFormat="1" applyFont="1" applyBorder="1" applyAlignment="1">
      <alignment vertical="center"/>
    </xf>
    <xf numFmtId="4" fontId="47" fillId="0" borderId="0" xfId="0" applyNumberFormat="1" applyFont="1" applyBorder="1" applyAlignment="1">
      <alignment vertical="center"/>
    </xf>
    <xf numFmtId="4" fontId="47" fillId="4" borderId="0" xfId="0" applyNumberFormat="1" applyFont="1" applyFill="1" applyBorder="1" applyAlignment="1">
      <alignment vertical="center"/>
    </xf>
    <xf numFmtId="4" fontId="7" fillId="3" borderId="0" xfId="0" applyNumberFormat="1" applyFont="1" applyFill="1" applyBorder="1" applyAlignment="1">
      <alignment vertical="center"/>
    </xf>
    <xf numFmtId="165" fontId="4" fillId="2" borderId="0" xfId="2" applyNumberFormat="1" applyFont="1" applyFill="1" applyBorder="1">
      <alignment vertical="center"/>
    </xf>
    <xf numFmtId="165" fontId="4" fillId="2" borderId="14" xfId="0" applyNumberFormat="1" applyFont="1" applyFill="1" applyBorder="1" applyAlignment="1">
      <alignment vertical="center"/>
    </xf>
  </cellXfs>
  <cellStyles count="16">
    <cellStyle name="Hiperlink 2" xfId="6" xr:uid="{09693ED3-307B-4C94-AD0D-448E1A41D2CF}"/>
    <cellStyle name="Moeda" xfId="2" builtinId="4"/>
    <cellStyle name="Moeda 2" xfId="10" xr:uid="{4B966AA5-7D2F-4F11-BB12-77F5432723B8}"/>
    <cellStyle name="Normal" xfId="0" builtinId="0"/>
    <cellStyle name="Normal 2" xfId="11" xr:uid="{1C7994A2-4697-4C96-90B2-9BA1D317B48E}"/>
    <cellStyle name="Normal 2 2" xfId="7" xr:uid="{3DC4330F-C1BE-4A2D-A151-3C0DFB7D68EA}"/>
    <cellStyle name="Normal 3" xfId="12" xr:uid="{1C03BE64-0EB3-49F7-AC86-262DBECA2650}"/>
    <cellStyle name="Normal 3 2" xfId="14" xr:uid="{F14BD837-E9AD-4C1E-A489-C3437960E12D}"/>
    <cellStyle name="Normal 4" xfId="4" xr:uid="{D602DC59-8205-4BA9-AD37-A8B0D76DEDB9}"/>
    <cellStyle name="Normal 5" xfId="13" xr:uid="{D5E944C1-62BE-49B5-B2AD-879A9F2147A0}"/>
    <cellStyle name="Normal 6" xfId="15" xr:uid="{5E08CB85-FC1E-48CA-AE50-129EA400DDA9}"/>
    <cellStyle name="Porcentagem" xfId="3" builtinId="5"/>
    <cellStyle name="Separador de milhares 3 2" xfId="8" xr:uid="{DBEF1C52-2107-47B9-88DF-45E61A75A72A}"/>
    <cellStyle name="Vírgula" xfId="1" builtinId="3"/>
    <cellStyle name="Vírgula 2" xfId="5" xr:uid="{6E4004E1-7A94-4F0D-9112-C80269EDA6FA}"/>
    <cellStyle name="Vírgula 2 2 2" xfId="9" xr:uid="{46166079-8E22-4955-BD14-D87A1F391FD4}"/>
  </cellStyles>
  <dxfs count="0"/>
  <tableStyles count="0" defaultTableStyle="TableStyleMedium2" defaultPivotStyle="PivotStyleLight16"/>
  <colors>
    <mruColors>
      <color rgb="FF0000FF"/>
      <color rgb="FFFF0066"/>
      <color rgb="FF0755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123823</xdr:colOff>
      <xdr:row>1</xdr:row>
      <xdr:rowOff>38101</xdr:rowOff>
    </xdr:from>
    <xdr:to>
      <xdr:col>0</xdr:col>
      <xdr:colOff>742948</xdr:colOff>
      <xdr:row>3</xdr:row>
      <xdr:rowOff>1</xdr:rowOff>
    </xdr:to>
    <xdr:pic>
      <xdr:nvPicPr>
        <xdr:cNvPr id="2" name="Imagem 2">
          <a:extLst>
            <a:ext uri="{FF2B5EF4-FFF2-40B4-BE49-F238E27FC236}">
              <a16:creationId xmlns:a16="http://schemas.microsoft.com/office/drawing/2014/main" id="{3C538B3A-9657-448F-96DC-FA23F0120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6" y="371476"/>
          <a:ext cx="6191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Documentos\2023\Fiscaliza&#231;&#227;o\Casa%20da%20Cultura%20e%20Teatro%20Wallace\Aditivo\1&#186;%20Aditivo%20-%2028CCT%20-%20REVISADO%2023.12.06_rev.1.xlsx" TargetMode="External"/><Relationship Id="rId1" Type="http://schemas.openxmlformats.org/officeDocument/2006/relationships/externalLinkPath" Target="/Documentos/2023/Fiscaliza&#231;&#227;o/Casa%20da%20Cultura%20e%20Teatro%20Wallace/Aditivo/1&#186;%20Aditivo%20-%2028CCT%20-%20REVISADO%2023.12.06_rev.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jsoconstrucoes.sharepoint.com/sites/engenharia/Documentos%20Compartilhados/TABELAS%20OFICIAIS/CPOS/187/com%20desonera&#231;&#227;o/insumos_187_11.xlsx" TargetMode="External"/><Relationship Id="rId1" Type="http://schemas.openxmlformats.org/officeDocument/2006/relationships/externalLinkPath" Target="https://jsoconstrucoes.sharepoint.com/sites/engenharia/Documentos%20Compartilhados/TABELAS%20OFICIAIS/CPOS/187/com%20desonera&#231;&#227;o/insumos_187_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PRESENTAÇÃO"/>
      <sheetName val="MEMÓRIA DE CÁLCULO"/>
      <sheetName val="CURVA ABC"/>
      <sheetName val="COMPOSIÇÃO"/>
      <sheetName val="Planilha2"/>
    </sheetNames>
    <sheetDataSet>
      <sheetData sheetId="0">
        <row r="346">
          <cell r="A346" t="str">
            <v>2.4</v>
          </cell>
          <cell r="B346" t="str">
            <v>CONTRATO</v>
          </cell>
          <cell r="C346" t="str">
            <v>Esquadrias metálicas</v>
          </cell>
          <cell r="D346"/>
        </row>
        <row r="347">
          <cell r="A347" t="str">
            <v>2.4.1</v>
          </cell>
          <cell r="B347" t="str">
            <v>CONTRATO</v>
          </cell>
          <cell r="C347" t="str">
            <v>Revisão em esquadrias de ferro (janelas, portas, corrimão/guarda corpo) com substitução de peças, vidro e massa, se necessário, inclusive ferragens</v>
          </cell>
          <cell r="D347" t="str">
            <v>m²</v>
          </cell>
        </row>
        <row r="348">
          <cell r="A348" t="str">
            <v>2.4.2</v>
          </cell>
          <cell r="B348" t="str">
            <v>CONTRATO</v>
          </cell>
          <cell r="C348" t="str">
            <v>Porta de abrir em chapa, sob medida, 90 x 210 cm, completa</v>
          </cell>
          <cell r="D348" t="str">
            <v>m²</v>
          </cell>
        </row>
        <row r="349">
          <cell r="A349" t="str">
            <v>2.4.3</v>
          </cell>
          <cell r="B349" t="str">
            <v>24.01.030</v>
          </cell>
          <cell r="C349" t="str">
            <v>Caixilho em ferro basculante, sob medida</v>
          </cell>
          <cell r="D349" t="str">
            <v>m²</v>
          </cell>
        </row>
        <row r="350">
          <cell r="A350" t="str">
            <v>2.5</v>
          </cell>
          <cell r="B350"/>
          <cell r="C350" t="str">
            <v>Cobertura</v>
          </cell>
          <cell r="D350"/>
        </row>
        <row r="351">
          <cell r="A351" t="str">
            <v>2.5.1</v>
          </cell>
          <cell r="B351" t="str">
            <v>CONTRATO</v>
          </cell>
          <cell r="C351" t="str">
            <v>Fornecimento e montagem de estrutura em aço ASTM-A36, sem pintura</v>
          </cell>
          <cell r="D351" t="str">
            <v>kg</v>
          </cell>
        </row>
        <row r="352">
          <cell r="A352" t="str">
            <v>2.5.2</v>
          </cell>
          <cell r="B352" t="str">
            <v>CONTRATO</v>
          </cell>
          <cell r="C352" t="str">
            <v>Pintura com esmalte alquídico em estrutura metálica</v>
          </cell>
          <cell r="D352" t="str">
            <v>kg</v>
          </cell>
        </row>
        <row r="353">
          <cell r="A353" t="str">
            <v>2.5.3</v>
          </cell>
          <cell r="B353" t="str">
            <v>CONTRATO</v>
          </cell>
          <cell r="C353" t="str">
            <v>Telhamento em chapa de aço com pintura poliéster, tipo sanduíche, espessura de 0,50 mm, com poliestireno expandido</v>
          </cell>
          <cell r="D353" t="str">
            <v>m²</v>
          </cell>
        </row>
        <row r="354">
          <cell r="A354" t="str">
            <v>2.5.4</v>
          </cell>
          <cell r="B354" t="str">
            <v>CONTRATO</v>
          </cell>
          <cell r="C354" t="str">
            <v>Calha embutida de chapa de aço galvanizado nº 26 retangular corte 50</v>
          </cell>
          <cell r="D354" t="str">
            <v>m</v>
          </cell>
        </row>
        <row r="355">
          <cell r="A355" t="str">
            <v>2.5.5</v>
          </cell>
          <cell r="B355" t="str">
            <v>CONTRATO</v>
          </cell>
          <cell r="C355" t="str">
            <v>Condutor de chapa de aço galvanizado nº 26, 65 x 110 mm</v>
          </cell>
          <cell r="D355" t="str">
            <v>m</v>
          </cell>
        </row>
        <row r="356">
          <cell r="A356" t="str">
            <v>2.5.6</v>
          </cell>
          <cell r="B356" t="str">
            <v>CONTRATO</v>
          </cell>
          <cell r="C356" t="str">
            <v>Rufo e contra rufo de chapa de aço galvanizado nº 26 corte 33 cm</v>
          </cell>
          <cell r="D356" t="str">
            <v>m</v>
          </cell>
        </row>
        <row r="357">
          <cell r="A357" t="str">
            <v>2.5.7</v>
          </cell>
          <cell r="B357" t="str">
            <v>15.03.061</v>
          </cell>
          <cell r="C357" t="str">
            <v>Face interna de calhas com tinta betuminosa</v>
          </cell>
          <cell r="D357" t="str">
            <v>m</v>
          </cell>
        </row>
        <row r="358">
          <cell r="A358" t="str">
            <v>2.5.8</v>
          </cell>
          <cell r="B358" t="str">
            <v>15.03.064</v>
          </cell>
          <cell r="C358" t="str">
            <v>Face externa de calhas/condutores com esmalte a base de agua</v>
          </cell>
          <cell r="D358" t="str">
            <v>m</v>
          </cell>
        </row>
        <row r="359">
          <cell r="A359" t="str">
            <v>2.6</v>
          </cell>
          <cell r="B359"/>
          <cell r="C359" t="str">
            <v>Instalações hidráulicas</v>
          </cell>
          <cell r="D359"/>
        </row>
        <row r="360">
          <cell r="A360" t="str">
            <v>2.6.1</v>
          </cell>
          <cell r="B360" t="str">
            <v>CONTRATO</v>
          </cell>
          <cell r="C360" t="str">
            <v>Revisão nas isntalações hidráulicas existentes com substitução de peças, se necessário, inclusive adequação das tubulações e acessórioas aparetnes</v>
          </cell>
          <cell r="D360" t="str">
            <v>cj</v>
          </cell>
        </row>
        <row r="361">
          <cell r="A361" t="str">
            <v>2.7</v>
          </cell>
          <cell r="B361"/>
          <cell r="C361" t="str">
            <v>Revestimento</v>
          </cell>
          <cell r="D361"/>
        </row>
        <row r="362">
          <cell r="A362" t="str">
            <v>2.7.1</v>
          </cell>
          <cell r="B362" t="str">
            <v>CONTRATO</v>
          </cell>
          <cell r="C362" t="str">
            <v>Impermeabilização em argamassa polimérica para umidade e água de percolação</v>
          </cell>
          <cell r="D362" t="str">
            <v>m²</v>
          </cell>
        </row>
        <row r="363">
          <cell r="A363" t="str">
            <v>2.7.2</v>
          </cell>
          <cell r="B363" t="str">
            <v>CONTRATO</v>
          </cell>
          <cell r="C363" t="str">
            <v>Recomposição de revestimento em argamassa de cimento e areia</v>
          </cell>
          <cell r="D363" t="str">
            <v>m²</v>
          </cell>
        </row>
        <row r="364">
          <cell r="A364" t="str">
            <v>2.7.3</v>
          </cell>
          <cell r="B364" t="str">
            <v>CONTRATO</v>
          </cell>
          <cell r="C364" t="str">
            <v>Revestimento em placa cerâmica esmaltada de 15x15 cm, branco, assentado e rejuntado com argamassa industrializada para reparo nos sanitários</v>
          </cell>
          <cell r="D364" t="str">
            <v>m²</v>
          </cell>
        </row>
        <row r="365">
          <cell r="A365" t="str">
            <v>2.8</v>
          </cell>
          <cell r="B365"/>
          <cell r="C365" t="str">
            <v>Piso</v>
          </cell>
          <cell r="D365"/>
        </row>
        <row r="366">
          <cell r="A366" t="str">
            <v>2.8.1</v>
          </cell>
          <cell r="B366" t="str">
            <v>CONTRATO</v>
          </cell>
          <cell r="C366" t="str">
            <v>Soalho em tábua de madeira aparelhada para  palco, conforme projeto</v>
          </cell>
          <cell r="D366" t="str">
            <v>m²</v>
          </cell>
        </row>
        <row r="367">
          <cell r="A367" t="str">
            <v>2.8.2</v>
          </cell>
          <cell r="B367" t="str">
            <v>CONTRATO</v>
          </cell>
          <cell r="C367" t="str">
            <v>Raspagem com calafetação e aplicação de verniz antichamas com laudo do IPT em piso de madeira</v>
          </cell>
          <cell r="D367" t="str">
            <v>m²</v>
          </cell>
        </row>
        <row r="368">
          <cell r="A368" t="str">
            <v>2.8.3</v>
          </cell>
          <cell r="B368" t="str">
            <v>CONTRATO</v>
          </cell>
          <cell r="C368" t="str">
            <v>Limpeza e lavagem de piso de concreto/cerâmicos por hidrojateamento com rejuntamento</v>
          </cell>
          <cell r="D368" t="str">
            <v>m²</v>
          </cell>
        </row>
        <row r="369">
          <cell r="A369" t="str">
            <v>2.8.4</v>
          </cell>
          <cell r="B369" t="str">
            <v>CONTRATO</v>
          </cell>
          <cell r="C369" t="str">
            <v>Pintura acrílica para pisos cimentados</v>
          </cell>
          <cell r="D369" t="str">
            <v>m²</v>
          </cell>
        </row>
        <row r="370">
          <cell r="A370"/>
          <cell r="B370"/>
          <cell r="C370"/>
          <cell r="D370"/>
        </row>
        <row r="371">
          <cell r="A371">
            <v>3</v>
          </cell>
          <cell r="B371"/>
          <cell r="C371" t="str">
            <v>INSTALAÇÕES ELÉTRICAS</v>
          </cell>
          <cell r="D371"/>
        </row>
        <row r="372">
          <cell r="A372" t="str">
            <v>3.1</v>
          </cell>
          <cell r="B372" t="str">
            <v>CONTRATO</v>
          </cell>
          <cell r="C372" t="str">
            <v>Entrada de energia elétrica trifásica demanda entre 38,1 e 57 kw</v>
          </cell>
          <cell r="D372" t="str">
            <v>un</v>
          </cell>
        </row>
        <row r="373">
          <cell r="A373" t="str">
            <v>3.2</v>
          </cell>
          <cell r="B373" t="str">
            <v>CONTRATO</v>
          </cell>
          <cell r="C373" t="str">
            <v xml:space="preserve">Eletroduto corrugado flexível de PVC D= 3/4" (DE=25mm) alta resitência à compressão e antichamas NBR 15465 (predial- para embutir em alvenaria </v>
          </cell>
          <cell r="D373" t="str">
            <v>m</v>
          </cell>
        </row>
        <row r="374">
          <cell r="A374" t="str">
            <v>3.3</v>
          </cell>
          <cell r="B374" t="str">
            <v>CONTRATO</v>
          </cell>
          <cell r="C374" t="str">
            <v xml:space="preserve">Eletroduto corrugado flexível de PVC D= 1" (DE=32mm) alta resitência à compressão e antichamas NBR 15465 (predial- para embutir em alvenaria </v>
          </cell>
          <cell r="D374" t="str">
            <v>m</v>
          </cell>
        </row>
        <row r="375">
          <cell r="A375" t="str">
            <v>3.4</v>
          </cell>
          <cell r="B375" t="str">
            <v>CONTRATO</v>
          </cell>
          <cell r="C375" t="str">
            <v>Perfilado Perfurado de aço galv a fogo 38x38x3000mm (larg x altx comp) chapa 12</v>
          </cell>
          <cell r="D375" t="str">
            <v>m</v>
          </cell>
        </row>
        <row r="376">
          <cell r="A376" t="str">
            <v>3.5</v>
          </cell>
          <cell r="B376" t="str">
            <v>CONTRATO</v>
          </cell>
          <cell r="C376" t="str">
            <v>Luminária LED quadrada de sobrepor com difusor prismático translúcido, 4000k, fluxo luminoso de 1363 a 1800 lm, potência de 15 W a 24 W - 20W</v>
          </cell>
          <cell r="D376" t="str">
            <v>un</v>
          </cell>
        </row>
        <row r="377">
          <cell r="A377" t="str">
            <v>3.6</v>
          </cell>
          <cell r="B377" t="str">
            <v>CONTRATO</v>
          </cell>
          <cell r="C377" t="str">
            <v>Luminária de led retangular de sobrepor com difusor translucido, 4000k, fluco luminoso de 3690 a 4800 lm, potencia de  38w a 41W</v>
          </cell>
          <cell r="D377" t="str">
            <v>un</v>
          </cell>
        </row>
        <row r="378">
          <cell r="A378" t="str">
            <v>3.7</v>
          </cell>
          <cell r="B378" t="str">
            <v>CONTRATO</v>
          </cell>
          <cell r="C378" t="str">
            <v xml:space="preserve">Interruptor com 1 tecla simples e placa </v>
          </cell>
          <cell r="D378" t="str">
            <v>un</v>
          </cell>
        </row>
        <row r="379">
          <cell r="A379" t="str">
            <v>3.8</v>
          </cell>
          <cell r="B379" t="str">
            <v>CONTRATO</v>
          </cell>
          <cell r="C379" t="str">
            <v>Tomada 2P+T de 10 A- 250V, completa</v>
          </cell>
          <cell r="D379" t="str">
            <v>un</v>
          </cell>
        </row>
        <row r="380">
          <cell r="A380" t="str">
            <v>3.9</v>
          </cell>
          <cell r="B380" t="str">
            <v>CONTRATO</v>
          </cell>
          <cell r="C380" t="str">
            <v>Tomada 2P+T de 20 A- 250V, completa</v>
          </cell>
          <cell r="D380" t="str">
            <v>un</v>
          </cell>
        </row>
        <row r="381">
          <cell r="A381" t="str">
            <v>3.10</v>
          </cell>
          <cell r="B381" t="str">
            <v>CONTRATO</v>
          </cell>
          <cell r="C381" t="str">
            <v>Quadro de sistribuição universal de embutir, para disjuntores 56 DIN/ 40 Bolt-on-225 A- sem componentes</v>
          </cell>
          <cell r="D381" t="str">
            <v>un</v>
          </cell>
        </row>
        <row r="382">
          <cell r="A382" t="str">
            <v>3.11</v>
          </cell>
          <cell r="B382" t="str">
            <v>CONTRATO</v>
          </cell>
          <cell r="C382" t="str">
            <v>Barramento de cobre nu</v>
          </cell>
          <cell r="D382" t="str">
            <v>kg</v>
          </cell>
        </row>
        <row r="383">
          <cell r="A383" t="str">
            <v>3.12</v>
          </cell>
          <cell r="B383" t="str">
            <v>CONTRATO</v>
          </cell>
          <cell r="C383" t="str">
            <v>Disjuntor termomagnético, unipolar 127/220 V, corrente de 10A até 30A</v>
          </cell>
          <cell r="D383" t="str">
            <v>un</v>
          </cell>
        </row>
        <row r="384">
          <cell r="A384" t="str">
            <v>3.13</v>
          </cell>
          <cell r="B384" t="str">
            <v>CONTRATO</v>
          </cell>
          <cell r="C384" t="str">
            <v>Disjuntor termomagnético, bipolar 220/380 V, corrente de 10 A até 50A</v>
          </cell>
          <cell r="D384" t="str">
            <v>un</v>
          </cell>
        </row>
        <row r="385">
          <cell r="A385" t="str">
            <v>3.14</v>
          </cell>
          <cell r="B385" t="str">
            <v>CONTRATO</v>
          </cell>
          <cell r="C385" t="str">
            <v>Disjuntor termomagnético, tripolar 220/380 V, corrente de 60A até 100A</v>
          </cell>
          <cell r="D385" t="str">
            <v>un</v>
          </cell>
        </row>
        <row r="386">
          <cell r="A386" t="str">
            <v>3.15</v>
          </cell>
          <cell r="B386" t="str">
            <v>CONTRATO</v>
          </cell>
          <cell r="C386" t="str">
            <v>Dispositivo diferencial residual de 25A x 30 mA- 2 polos ( DS20F1)</v>
          </cell>
          <cell r="D386" t="str">
            <v>un</v>
          </cell>
        </row>
        <row r="387">
          <cell r="A387" t="str">
            <v>3.16</v>
          </cell>
          <cell r="B387" t="str">
            <v>CONTRATO</v>
          </cell>
          <cell r="C387" t="str">
            <v>Supressor de suro monofásico, fase-tterra, in.ou = 20Ka, Imax. De surto de 50 até 80 kA</v>
          </cell>
          <cell r="D387" t="str">
            <v>un</v>
          </cell>
        </row>
        <row r="388">
          <cell r="A388" t="str">
            <v>3.17</v>
          </cell>
          <cell r="B388" t="str">
            <v>CONTRATO</v>
          </cell>
          <cell r="C388" t="str">
            <v>Cabo de cobre 6 mm², isolamento 750 V- isolação em PVC 70ºC</v>
          </cell>
          <cell r="D388" t="str">
            <v>m</v>
          </cell>
        </row>
        <row r="389">
          <cell r="A389" t="str">
            <v>3.18</v>
          </cell>
          <cell r="B389" t="str">
            <v>CONTRATO</v>
          </cell>
          <cell r="C389" t="str">
            <v>Cabo de cobre 2,5 mm², isolamento 750 V- isolação em PVC 70ºC</v>
          </cell>
          <cell r="D389" t="str">
            <v>m</v>
          </cell>
        </row>
        <row r="390">
          <cell r="A390" t="str">
            <v>3.19</v>
          </cell>
          <cell r="B390" t="str">
            <v>CONTRATO</v>
          </cell>
          <cell r="C390" t="str">
            <v>Cabo de cobre 4 mm², isolamento 750 V- isolação em PVC 70ºC</v>
          </cell>
          <cell r="D390" t="str">
            <v>m</v>
          </cell>
        </row>
        <row r="391">
          <cell r="A391" t="str">
            <v>3.20</v>
          </cell>
          <cell r="B391" t="str">
            <v>CONTRATO</v>
          </cell>
          <cell r="C391" t="str">
            <v>Execução de rasgo em alvenaria para passagem de tubulação Ø 15 mm - 1/2" a 25 mm - 1"</v>
          </cell>
          <cell r="D391" t="str">
            <v>m</v>
          </cell>
        </row>
        <row r="392">
          <cell r="A392" t="str">
            <v>3.21</v>
          </cell>
          <cell r="B392" t="str">
            <v>CONTRATO</v>
          </cell>
          <cell r="C392" t="str">
            <v>Enchimento de rasgo em concreto com argamassa mista traço 1:4, com adição de 150 kg de cimento com Ø 15 mm a 25 mm</v>
          </cell>
          <cell r="D392" t="str">
            <v>m</v>
          </cell>
        </row>
        <row r="393">
          <cell r="A393" t="str">
            <v>3.22</v>
          </cell>
          <cell r="B393" t="str">
            <v>39.26.090</v>
          </cell>
          <cell r="C393" t="str">
            <v>Cabo de cobre flexível de 50 mm², isolamento 0,6/1 kV - isolação HEPR 90°C - baixa emissão de fumaça e gases</v>
          </cell>
          <cell r="D393" t="str">
            <v>m</v>
          </cell>
        </row>
        <row r="394">
          <cell r="A394" t="str">
            <v>3.23</v>
          </cell>
          <cell r="B394" t="str">
            <v>CONTRATO</v>
          </cell>
          <cell r="C394" t="str">
            <v>Cabo de cobre flexível de 25 mm², isolamento 0,6/1kV- Isolação HEPR 90ºC</v>
          </cell>
          <cell r="D394" t="str">
            <v>m</v>
          </cell>
        </row>
        <row r="395">
          <cell r="A395"/>
          <cell r="B395"/>
          <cell r="C395"/>
          <cell r="D395"/>
        </row>
        <row r="396">
          <cell r="A396" t="str">
            <v>4</v>
          </cell>
          <cell r="B396"/>
          <cell r="C396" t="str">
            <v>ADEQUAÇÃO CAMARIM</v>
          </cell>
          <cell r="D396"/>
        </row>
        <row r="397">
          <cell r="A397" t="str">
            <v>4.1</v>
          </cell>
          <cell r="B397" t="str">
            <v>CONTRATO</v>
          </cell>
          <cell r="C397" t="str">
            <v>Retirada de folha de esquadria em madeira</v>
          </cell>
          <cell r="D397" t="str">
            <v>un</v>
          </cell>
        </row>
        <row r="398">
          <cell r="A398" t="str">
            <v>4.2</v>
          </cell>
          <cell r="B398" t="str">
            <v>04.08.040</v>
          </cell>
          <cell r="C398" t="str">
            <v>Retirada de guarnição, moldura e peças lineares em madeira, fixadas</v>
          </cell>
          <cell r="D398" t="str">
            <v>m</v>
          </cell>
        </row>
        <row r="399">
          <cell r="A399" t="str">
            <v>4.3</v>
          </cell>
          <cell r="B399" t="str">
            <v>04.01.040</v>
          </cell>
          <cell r="C399" t="str">
            <v>Retirada de divisória em placa de madeira ou fibrocimento com montantes metálicos</v>
          </cell>
          <cell r="D399" t="str">
            <v>m²</v>
          </cell>
        </row>
        <row r="400">
          <cell r="A400" t="str">
            <v>4.4</v>
          </cell>
          <cell r="B400" t="str">
            <v>CONTRATO</v>
          </cell>
          <cell r="C400" t="str">
            <v>Demolição manual de alvenaria de elevação ou elemento vazado, incluindo revestimento</v>
          </cell>
          <cell r="D400" t="str">
            <v>m³</v>
          </cell>
        </row>
        <row r="401">
          <cell r="A401" t="str">
            <v>4.5</v>
          </cell>
          <cell r="B401" t="str">
            <v>CONTRATO</v>
          </cell>
          <cell r="C401" t="str">
            <v>Demolição manual de revestimento cerâmico, incluindo a base</v>
          </cell>
          <cell r="D401" t="str">
            <v>m²</v>
          </cell>
        </row>
        <row r="402">
          <cell r="A402" t="str">
            <v>4.6</v>
          </cell>
          <cell r="B402" t="str">
            <v>CONTRATO</v>
          </cell>
          <cell r="C402" t="str">
            <v>Andaime tubular fachadeiro com piso metálico e sapatas ajustáveis</v>
          </cell>
          <cell r="D402" t="str">
            <v>m²mes</v>
          </cell>
        </row>
        <row r="403">
          <cell r="A403" t="str">
            <v>4.7</v>
          </cell>
          <cell r="B403" t="str">
            <v>CONTRATO</v>
          </cell>
          <cell r="C403" t="str">
            <v>Alvenaria de bloco cerâmico de vedação, uso revestido, de 14 cm</v>
          </cell>
          <cell r="D403" t="str">
            <v>m²</v>
          </cell>
        </row>
        <row r="404">
          <cell r="A404" t="str">
            <v>4.8</v>
          </cell>
          <cell r="B404" t="str">
            <v>CONTRATO</v>
          </cell>
          <cell r="C404" t="str">
            <v>Vergas, contravergas e pilaretes de concreto armado</v>
          </cell>
          <cell r="D404" t="str">
            <v>m³</v>
          </cell>
        </row>
        <row r="405">
          <cell r="A405" t="str">
            <v>4.9</v>
          </cell>
          <cell r="B405" t="str">
            <v>23.09.040</v>
          </cell>
          <cell r="C405" t="str">
            <v>Porta lisa com batente madeira - 80 x 210 cm</v>
          </cell>
          <cell r="D405" t="str">
            <v xml:space="preserve">un </v>
          </cell>
        </row>
        <row r="406">
          <cell r="A406" t="str">
            <v>4.10</v>
          </cell>
          <cell r="B406" t="str">
            <v>CONTRATO</v>
          </cell>
          <cell r="C406" t="str">
            <v>Ferragem completa com maçaneta tipo alavanca, para porta interna com 1 folha</v>
          </cell>
          <cell r="D406" t="str">
            <v>cj</v>
          </cell>
        </row>
        <row r="407">
          <cell r="A407" t="str">
            <v>4.11</v>
          </cell>
          <cell r="B407" t="str">
            <v>CONTRATO</v>
          </cell>
          <cell r="C407" t="str">
            <v>Bacia sifonada com caixa de descarga acoplada sem tampa - 6 litros</v>
          </cell>
          <cell r="D407" t="str">
            <v xml:space="preserve">un </v>
          </cell>
        </row>
        <row r="408">
          <cell r="A408" t="str">
            <v>4.12</v>
          </cell>
          <cell r="B408" t="str">
            <v>CONTRATO</v>
          </cell>
          <cell r="C408" t="str">
            <v>Tampa de plástico para bacia sanitária</v>
          </cell>
          <cell r="D408" t="str">
            <v xml:space="preserve">un </v>
          </cell>
        </row>
        <row r="409">
          <cell r="A409" t="str">
            <v>4.13</v>
          </cell>
          <cell r="B409" t="str">
            <v>CONTRATO</v>
          </cell>
          <cell r="C409" t="str">
            <v>Lavatório de louça com coluna suspensa - linha especial</v>
          </cell>
          <cell r="D409" t="str">
            <v xml:space="preserve">un </v>
          </cell>
        </row>
        <row r="410">
          <cell r="A410" t="str">
            <v>4.14</v>
          </cell>
          <cell r="B410" t="str">
            <v>CONTRATO</v>
          </cell>
          <cell r="C410" t="str">
            <v>Válvula de metal cromado de 1´</v>
          </cell>
          <cell r="D410" t="str">
            <v xml:space="preserve">un </v>
          </cell>
        </row>
        <row r="411">
          <cell r="A411" t="str">
            <v>4.15</v>
          </cell>
          <cell r="B411" t="str">
            <v>CONTRATO</v>
          </cell>
          <cell r="C411" t="str">
            <v>Sifão plástico sanfonado universal de 1´</v>
          </cell>
          <cell r="D411" t="str">
            <v xml:space="preserve">un </v>
          </cell>
        </row>
        <row r="412">
          <cell r="A412" t="str">
            <v>4.16</v>
          </cell>
          <cell r="B412" t="str">
            <v>CONTRATO</v>
          </cell>
          <cell r="C412" t="str">
            <v>Engate flexível metálico DN= 1/2´</v>
          </cell>
          <cell r="D412" t="str">
            <v xml:space="preserve">un </v>
          </cell>
        </row>
        <row r="413">
          <cell r="A413" t="str">
            <v>4.17</v>
          </cell>
          <cell r="B413" t="str">
            <v>CONTRATO</v>
          </cell>
          <cell r="C413" t="str">
            <v>Torneira de mesa para lavatório compacta, acionamento hidromecânico, em latão cromado, DN= 1/2´</v>
          </cell>
          <cell r="D413" t="str">
            <v xml:space="preserve">un </v>
          </cell>
        </row>
        <row r="414">
          <cell r="A414" t="str">
            <v>4.18</v>
          </cell>
          <cell r="B414" t="str">
            <v>CONTRATO</v>
          </cell>
          <cell r="C414" t="str">
            <v>Ducha higiênica com registro cromado</v>
          </cell>
          <cell r="D414" t="str">
            <v xml:space="preserve">un </v>
          </cell>
        </row>
        <row r="415">
          <cell r="A415" t="str">
            <v>4.19</v>
          </cell>
          <cell r="B415" t="str">
            <v>CONTRATO</v>
          </cell>
          <cell r="C415" t="str">
            <v>Desviador para duchas e chuveiros</v>
          </cell>
          <cell r="D415" t="str">
            <v xml:space="preserve">un </v>
          </cell>
        </row>
        <row r="416">
          <cell r="A416" t="str">
            <v>4.20</v>
          </cell>
          <cell r="B416" t="str">
            <v>CONTRATO</v>
          </cell>
          <cell r="C416" t="str">
            <v>Porta-papel de louça de embutir</v>
          </cell>
          <cell r="D416" t="str">
            <v xml:space="preserve">un </v>
          </cell>
        </row>
        <row r="417">
          <cell r="A417" t="str">
            <v>4.21</v>
          </cell>
          <cell r="B417" t="str">
            <v>CONTRATO</v>
          </cell>
          <cell r="C417" t="str">
            <v>Dispenser toalheiro em ABS, para folhas</v>
          </cell>
          <cell r="D417" t="str">
            <v xml:space="preserve">un </v>
          </cell>
        </row>
        <row r="418">
          <cell r="A418" t="str">
            <v>4.22</v>
          </cell>
          <cell r="B418" t="str">
            <v>CONTRATO</v>
          </cell>
          <cell r="C418" t="str">
            <v>Saboneteira tipo dispenser, para refil de 800 ml</v>
          </cell>
          <cell r="D418" t="str">
            <v xml:space="preserve">un </v>
          </cell>
        </row>
        <row r="419">
          <cell r="A419" t="str">
            <v>4.23</v>
          </cell>
          <cell r="B419" t="str">
            <v>CONTRATO</v>
          </cell>
          <cell r="C419" t="str">
            <v>Espelho em vidro cristal liso, espessura de 4 mm</v>
          </cell>
          <cell r="D419" t="str">
            <v>m²</v>
          </cell>
        </row>
        <row r="420">
          <cell r="A420" t="str">
            <v>4.24</v>
          </cell>
          <cell r="B420" t="str">
            <v>CONTRATO</v>
          </cell>
          <cell r="C420" t="str">
            <v>Porcelanato retificado natural 45x45cm assentado com junta seca inclusive rejunte, conforme projeto</v>
          </cell>
          <cell r="D420" t="str">
            <v>m²</v>
          </cell>
        </row>
        <row r="421">
          <cell r="A421" t="str">
            <v>4.25</v>
          </cell>
          <cell r="B421" t="str">
            <v>CONTRATO</v>
          </cell>
          <cell r="C421" t="str">
            <v>Regularização sarrafeada de base para revestimento de piso com argamassa de cimento e areia sem peneirar traço 1:4, e=3 cm </v>
          </cell>
          <cell r="D421" t="str">
            <v>m²</v>
          </cell>
        </row>
        <row r="422">
          <cell r="A422"/>
          <cell r="B422"/>
          <cell r="C422"/>
          <cell r="D422"/>
        </row>
        <row r="423">
          <cell r="A423" t="str">
            <v>5</v>
          </cell>
          <cell r="B423"/>
          <cell r="C423" t="str">
            <v>ADEQUAÇÃO DA PLATIBANDA E REFORÇO DA PAREDE DE APOIO DA COBERTURA DO TEATRO</v>
          </cell>
          <cell r="D423"/>
        </row>
        <row r="424">
          <cell r="A424" t="str">
            <v>5.1</v>
          </cell>
          <cell r="B424" t="str">
            <v>CONTRATO</v>
          </cell>
          <cell r="C424" t="str">
            <v>Montagem e desmontagem de andaime tubular fachadeiro com altura superior a 10 m</v>
          </cell>
          <cell r="D424" t="str">
            <v>m²</v>
          </cell>
        </row>
        <row r="425">
          <cell r="A425" t="str">
            <v>5.2</v>
          </cell>
          <cell r="B425" t="str">
            <v>CONTRATO</v>
          </cell>
          <cell r="C425" t="str">
            <v>Andaime tubular fachadeiro com piso metálico e sapatas ajustáveis</v>
          </cell>
          <cell r="D425" t="str">
            <v>m²xmês</v>
          </cell>
        </row>
        <row r="426">
          <cell r="A426" t="str">
            <v>5.3</v>
          </cell>
          <cell r="B426" t="str">
            <v>CONTRATO</v>
          </cell>
          <cell r="C426" t="str">
            <v>Remoção de entulho com caçamba metálica, independente da distância do local de despejo, inclusive carga e descarga</v>
          </cell>
          <cell r="D426" t="str">
            <v>m³</v>
          </cell>
        </row>
        <row r="427">
          <cell r="A427" t="str">
            <v>5.4</v>
          </cell>
          <cell r="B427" t="str">
            <v>CONTRATO</v>
          </cell>
          <cell r="C427" t="str">
            <v>Demolição manual de revestimento em massa de parede</v>
          </cell>
          <cell r="D427" t="str">
            <v>m²</v>
          </cell>
        </row>
        <row r="428">
          <cell r="A428" t="str">
            <v>5.5</v>
          </cell>
          <cell r="B428" t="str">
            <v>CONTRATO</v>
          </cell>
          <cell r="C428" t="str">
            <v>Forma em madeira comum para fundação</v>
          </cell>
          <cell r="D428" t="str">
            <v>m²</v>
          </cell>
        </row>
        <row r="429">
          <cell r="A429" t="str">
            <v>5.6</v>
          </cell>
          <cell r="B429" t="str">
            <v>CONTRATO</v>
          </cell>
          <cell r="C429" t="str">
            <v>Armadura em barra de aço CA-50</v>
          </cell>
          <cell r="D429" t="str">
            <v>kg</v>
          </cell>
        </row>
        <row r="430">
          <cell r="A430" t="str">
            <v>5.7</v>
          </cell>
          <cell r="B430" t="str">
            <v>CONTRATO</v>
          </cell>
          <cell r="C430" t="str">
            <v>Concreto usinado, fck = 25,0 Mpa</v>
          </cell>
          <cell r="D430" t="str">
            <v>m³</v>
          </cell>
        </row>
        <row r="431">
          <cell r="A431" t="str">
            <v>5.8</v>
          </cell>
          <cell r="B431" t="str">
            <v>CONTRATO</v>
          </cell>
          <cell r="C431" t="str">
            <v>Lançamento e adensamento de concreto ou massa em fundação</v>
          </cell>
          <cell r="D431" t="str">
            <v>m³</v>
          </cell>
        </row>
        <row r="432">
          <cell r="A432" t="str">
            <v>5.9</v>
          </cell>
          <cell r="B432" t="str">
            <v>12.01.041</v>
          </cell>
          <cell r="C432" t="str">
            <v>Broca em concreto armado diâmetro de 25 cm - completa</v>
          </cell>
          <cell r="D432" t="str">
            <v>m</v>
          </cell>
        </row>
        <row r="433">
          <cell r="A433" t="str">
            <v>5.10</v>
          </cell>
          <cell r="B433" t="str">
            <v>CONTRATO</v>
          </cell>
          <cell r="C433" t="str">
            <v>Forma em madeira comum para estrutura</v>
          </cell>
          <cell r="D433" t="str">
            <v>m²</v>
          </cell>
        </row>
        <row r="434">
          <cell r="A434" t="str">
            <v>5.11</v>
          </cell>
          <cell r="B434" t="str">
            <v>CONTRATO</v>
          </cell>
          <cell r="C434" t="str">
            <v>Armadura em barra de aço CA-50</v>
          </cell>
          <cell r="D434" t="str">
            <v>kg</v>
          </cell>
        </row>
        <row r="435">
          <cell r="A435" t="str">
            <v>5.12</v>
          </cell>
          <cell r="B435" t="str">
            <v>CONTRATO</v>
          </cell>
          <cell r="C435" t="str">
            <v>Armadura em barra de aço CA-60</v>
          </cell>
          <cell r="D435" t="str">
            <v>kg</v>
          </cell>
        </row>
        <row r="436">
          <cell r="A436" t="str">
            <v>5.13</v>
          </cell>
          <cell r="B436" t="str">
            <v>CONTRATO</v>
          </cell>
          <cell r="C436" t="str">
            <v>Concreto usinado, fck = 25,0 Mpa</v>
          </cell>
          <cell r="D436" t="str">
            <v>m³</v>
          </cell>
        </row>
        <row r="437">
          <cell r="A437" t="str">
            <v>5.14</v>
          </cell>
          <cell r="B437" t="str">
            <v>CONTRATO</v>
          </cell>
          <cell r="C437" t="str">
            <v>Lançamento e adensamento de concreto ou massa por bombeamento</v>
          </cell>
          <cell r="D437" t="str">
            <v>m³</v>
          </cell>
        </row>
        <row r="438">
          <cell r="A438" t="str">
            <v>5.15</v>
          </cell>
          <cell r="B438" t="str">
            <v>CONTRATO</v>
          </cell>
          <cell r="C438" t="str">
            <v>Alvenaria de bloco cerâmico de vedação, uso revestido, de 14 cm</v>
          </cell>
          <cell r="D438" t="str">
            <v>m²</v>
          </cell>
        </row>
        <row r="439">
          <cell r="A439" t="str">
            <v>5.16</v>
          </cell>
          <cell r="B439" t="str">
            <v>CONTRATO</v>
          </cell>
          <cell r="C439" t="str">
            <v>Vergas, contravergas e pilaretes de concreto armado</v>
          </cell>
          <cell r="D439" t="str">
            <v>m³</v>
          </cell>
        </row>
        <row r="440">
          <cell r="A440" t="str">
            <v>5.17</v>
          </cell>
          <cell r="B440" t="str">
            <v>CONTRATO</v>
          </cell>
          <cell r="C440" t="str">
            <v>Chapisco com argamassa de cimento e areia sem peneirar traço 1:4, e=5 mm </v>
          </cell>
          <cell r="D440" t="str">
            <v>m²</v>
          </cell>
        </row>
        <row r="441">
          <cell r="A441" t="str">
            <v>5.18</v>
          </cell>
          <cell r="B441" t="str">
            <v>CONTRATO</v>
          </cell>
          <cell r="C441" t="str">
            <v>Emboço com argamassa mista de cimento, cal hidratada e areia sem peneirar traço 1:2:8, e=20 mm </v>
          </cell>
          <cell r="D441" t="str">
            <v>m²</v>
          </cell>
        </row>
        <row r="442">
          <cell r="A442"/>
          <cell r="B442"/>
          <cell r="C442"/>
          <cell r="D442"/>
        </row>
        <row r="443">
          <cell r="A443" t="str">
            <v>6</v>
          </cell>
          <cell r="B443"/>
          <cell r="C443" t="str">
            <v>MEZANINO E ESCADA</v>
          </cell>
          <cell r="D443"/>
        </row>
        <row r="444">
          <cell r="A444" t="str">
            <v>6.1</v>
          </cell>
          <cell r="B444"/>
          <cell r="C444" t="str">
            <v>Serviços preliminares</v>
          </cell>
          <cell r="D444"/>
        </row>
        <row r="445">
          <cell r="A445" t="str">
            <v>6.1.1</v>
          </cell>
          <cell r="B445" t="str">
            <v>CONTRATO</v>
          </cell>
          <cell r="C445" t="str">
            <v>Demolição mecanizada de concreto simples, inclusive fragmentação e acomodação do material (contrapiso)</v>
          </cell>
          <cell r="D445" t="str">
            <v>m³</v>
          </cell>
        </row>
        <row r="446">
          <cell r="A446" t="str">
            <v>6.1.2</v>
          </cell>
          <cell r="B446" t="str">
            <v>CONTRATO</v>
          </cell>
          <cell r="C446" t="str">
            <v>Demolição manual de revestimento cerâmico, incluindo a base</v>
          </cell>
          <cell r="D446" t="str">
            <v>M²</v>
          </cell>
        </row>
        <row r="447">
          <cell r="A447" t="str">
            <v>6.1.3</v>
          </cell>
          <cell r="B447" t="str">
            <v>CONTRATO</v>
          </cell>
          <cell r="C447" t="str">
            <v>Remoção de entulho com caçamba metálica, independente da distância do local de despejo, inclusive carga e descarga</v>
          </cell>
          <cell r="D447" t="str">
            <v>m³</v>
          </cell>
        </row>
        <row r="448">
          <cell r="A448" t="str">
            <v>6.2</v>
          </cell>
          <cell r="B448"/>
          <cell r="C448" t="str">
            <v>Infraestrutura</v>
          </cell>
          <cell r="D448"/>
        </row>
        <row r="449">
          <cell r="A449" t="str">
            <v>6.2.1</v>
          </cell>
          <cell r="B449" t="str">
            <v>CONTRATO</v>
          </cell>
          <cell r="C449" t="str">
            <v>Escavação manual em solo de 1ª e 2ª categoria em campo aberto</v>
          </cell>
          <cell r="D449" t="str">
            <v>m³</v>
          </cell>
        </row>
        <row r="450">
          <cell r="A450" t="str">
            <v>6.2.2</v>
          </cell>
          <cell r="B450" t="str">
            <v>CONTRATO</v>
          </cell>
          <cell r="C450" t="str">
            <v>Regularização de fundo de vala com soquete</v>
          </cell>
          <cell r="D450" t="str">
            <v>m²</v>
          </cell>
        </row>
        <row r="451">
          <cell r="A451" t="str">
            <v>6.2.3</v>
          </cell>
          <cell r="B451" t="str">
            <v>CONTRATO</v>
          </cell>
          <cell r="C451" t="str">
            <v>Lastro de pedra britada</v>
          </cell>
          <cell r="D451" t="str">
            <v>m³</v>
          </cell>
        </row>
        <row r="452">
          <cell r="A452" t="str">
            <v>6.2.4</v>
          </cell>
          <cell r="B452" t="str">
            <v>12.01.041</v>
          </cell>
          <cell r="C452" t="str">
            <v>Broca em concreto armado diâmetro de 25 cm - completa</v>
          </cell>
          <cell r="D452" t="str">
            <v>m</v>
          </cell>
        </row>
        <row r="453">
          <cell r="A453" t="str">
            <v>6.2.5</v>
          </cell>
          <cell r="B453" t="str">
            <v>CONTRATO</v>
          </cell>
          <cell r="C453" t="str">
            <v>Forma em madeira comum para estrutura</v>
          </cell>
          <cell r="D453" t="str">
            <v>m²</v>
          </cell>
        </row>
        <row r="454">
          <cell r="A454" t="str">
            <v>6.2.6</v>
          </cell>
          <cell r="B454" t="str">
            <v>CONTRATO</v>
          </cell>
          <cell r="C454" t="str">
            <v>Armadura em barra de aço CA-50</v>
          </cell>
          <cell r="D454" t="str">
            <v>kg</v>
          </cell>
        </row>
        <row r="455">
          <cell r="A455" t="str">
            <v>6.2.7</v>
          </cell>
          <cell r="B455" t="str">
            <v>CONTRATO</v>
          </cell>
          <cell r="C455" t="str">
            <v>Concreto usinado, fck = 25,0 Mpa</v>
          </cell>
          <cell r="D455" t="str">
            <v>m³</v>
          </cell>
        </row>
        <row r="456">
          <cell r="A456" t="str">
            <v>6.2.8</v>
          </cell>
          <cell r="B456" t="str">
            <v>CONTRATO</v>
          </cell>
          <cell r="C456" t="str">
            <v>Lançamento e adensamento de concreto ou massa em fundação</v>
          </cell>
          <cell r="D456" t="str">
            <v>m³</v>
          </cell>
        </row>
        <row r="457">
          <cell r="A457" t="str">
            <v>6.3</v>
          </cell>
          <cell r="B457"/>
          <cell r="C457" t="str">
            <v>Estrutura metálica</v>
          </cell>
          <cell r="D457"/>
        </row>
        <row r="458">
          <cell r="A458" t="str">
            <v>6.3.1</v>
          </cell>
          <cell r="B458" t="str">
            <v>CONTRATO</v>
          </cell>
          <cell r="C458" t="str">
            <v>Fornecimento e montagem de estrutura em aço ASTM-A36, sem pintura</v>
          </cell>
          <cell r="D458" t="str">
            <v>kg</v>
          </cell>
        </row>
        <row r="459">
          <cell r="A459" t="str">
            <v>6.3.2</v>
          </cell>
          <cell r="B459" t="str">
            <v>CONTRATO</v>
          </cell>
          <cell r="C459" t="str">
            <v>Pintura com esmalte alquídico em estrutura metálica</v>
          </cell>
          <cell r="D459" t="str">
            <v>kg</v>
          </cell>
        </row>
        <row r="460">
          <cell r="A460" t="str">
            <v>6.3.3</v>
          </cell>
          <cell r="B460" t="str">
            <v>CONTRATO</v>
          </cell>
          <cell r="C460" t="str">
            <v>Guarda-corpo tubular com tela em aço galvanizado, diâmetro de 1 1/2´</v>
          </cell>
          <cell r="D460" t="str">
            <v>m</v>
          </cell>
        </row>
        <row r="461">
          <cell r="A461" t="str">
            <v>6.3.4</v>
          </cell>
          <cell r="B461" t="str">
            <v>CONTRATO</v>
          </cell>
          <cell r="C461" t="str">
            <v>Corrimão tubular em aço galvanizado, diâmetro 1 1/2´</v>
          </cell>
          <cell r="D461" t="str">
            <v>m</v>
          </cell>
        </row>
        <row r="462">
          <cell r="A462" t="str">
            <v>6.4</v>
          </cell>
          <cell r="B462"/>
          <cell r="C462" t="str">
            <v>Piso</v>
          </cell>
          <cell r="D462"/>
        </row>
        <row r="463">
          <cell r="A463" t="str">
            <v>6.4.1</v>
          </cell>
          <cell r="B463" t="str">
            <v>CONTRATO</v>
          </cell>
          <cell r="C463" t="str">
            <v>Fornecimento e colocação de ripamento em estrutura de madeira da cobertura</v>
          </cell>
          <cell r="D463" t="str">
            <v>m³</v>
          </cell>
        </row>
        <row r="464">
          <cell r="A464" t="str">
            <v>6.4.2</v>
          </cell>
          <cell r="B464" t="str">
            <v>CONTRATO</v>
          </cell>
          <cell r="C464" t="str">
            <v>Raspagem com calafetação e aplicação de verniz antichamas com laudo do IPT em piso de madeira</v>
          </cell>
          <cell r="D464" t="str">
            <v>m²</v>
          </cell>
        </row>
        <row r="465">
          <cell r="A465" t="str">
            <v>6.4.3</v>
          </cell>
          <cell r="B465" t="str">
            <v>CONTRATO</v>
          </cell>
          <cell r="C465" t="str">
            <v>Lastro de pedra britada, e=3 cm</v>
          </cell>
          <cell r="D465" t="str">
            <v>m³</v>
          </cell>
        </row>
        <row r="466">
          <cell r="A466" t="str">
            <v>6.4.4</v>
          </cell>
          <cell r="B466" t="str">
            <v>CONTRATO</v>
          </cell>
          <cell r="C466" t="str">
            <v>Contrapiso em concreto sarrafeado fck= 20 MPa usinado, e=6cm</v>
          </cell>
          <cell r="D466" t="str">
            <v>m³</v>
          </cell>
        </row>
        <row r="467">
          <cell r="A467" t="str">
            <v>6.4.5</v>
          </cell>
          <cell r="B467" t="str">
            <v>CONTRATO</v>
          </cell>
          <cell r="C467" t="str">
            <v>Regularização sarrafeada de base para revestimento de piso com argamassa de cimento e areia sem peneirar traço 1:4, e=3 cm </v>
          </cell>
          <cell r="D467" t="str">
            <v>m²</v>
          </cell>
        </row>
        <row r="468">
          <cell r="A468"/>
          <cell r="B468"/>
          <cell r="C468"/>
          <cell r="D468"/>
        </row>
        <row r="469">
          <cell r="A469">
            <v>7</v>
          </cell>
          <cell r="B469"/>
          <cell r="C469" t="str">
            <v>PINTURA GERAL</v>
          </cell>
          <cell r="D469"/>
        </row>
        <row r="470">
          <cell r="A470" t="str">
            <v>7.1</v>
          </cell>
          <cell r="B470" t="str">
            <v>03.10.140</v>
          </cell>
          <cell r="C470" t="str">
            <v>Remoção de pintura em massa com lixamento</v>
          </cell>
          <cell r="D470" t="str">
            <v>m²</v>
          </cell>
        </row>
        <row r="471">
          <cell r="A471" t="str">
            <v>7.2</v>
          </cell>
          <cell r="B471" t="str">
            <v>CONTRATO</v>
          </cell>
          <cell r="C471" t="str">
            <v>Massa corrida a base de PVA</v>
          </cell>
          <cell r="D471" t="str">
            <v>m²</v>
          </cell>
        </row>
        <row r="472">
          <cell r="A472" t="str">
            <v>7.3</v>
          </cell>
          <cell r="B472" t="str">
            <v>CONTRATO</v>
          </cell>
          <cell r="C472" t="str">
            <v>Massa corrida a óleo em esquadrias de madeira</v>
          </cell>
          <cell r="D472" t="str">
            <v>m²</v>
          </cell>
        </row>
        <row r="473">
          <cell r="A473" t="str">
            <v>7.4</v>
          </cell>
          <cell r="B473" t="str">
            <v>CONTRATO</v>
          </cell>
          <cell r="C473" t="str">
            <v>Esmalte em superfície de madeira</v>
          </cell>
          <cell r="D473" t="str">
            <v>m²</v>
          </cell>
        </row>
        <row r="474">
          <cell r="A474" t="str">
            <v>7.5</v>
          </cell>
          <cell r="B474" t="str">
            <v>CONTRATO</v>
          </cell>
          <cell r="C474" t="str">
            <v>Látex acrílico antimofo em massa, inclusive preparo</v>
          </cell>
          <cell r="D474" t="str">
            <v>m²</v>
          </cell>
        </row>
        <row r="475">
          <cell r="A475" t="str">
            <v>7.6</v>
          </cell>
          <cell r="B475" t="str">
            <v>CONTRATO</v>
          </cell>
          <cell r="C475" t="str">
            <v>Andaime tubular fachadeiro com piso metálico e sapatas ajustáveis</v>
          </cell>
          <cell r="D475" t="str">
            <v>m²xmês</v>
          </cell>
        </row>
        <row r="476">
          <cell r="A476" t="str">
            <v>7.7</v>
          </cell>
          <cell r="B476" t="str">
            <v>CONTRATO</v>
          </cell>
          <cell r="C476" t="str">
            <v>Montagem e desmontagem de andaime tubular fachadeiro com altura superior a 10 m</v>
          </cell>
          <cell r="D476" t="str">
            <v>m²</v>
          </cell>
        </row>
        <row r="477">
          <cell r="A477" t="str">
            <v>7.8</v>
          </cell>
          <cell r="B477" t="str">
            <v>CONTRATO</v>
          </cell>
          <cell r="C477" t="str">
            <v>Recomposição de revestimento em argamassa de cimento e areia</v>
          </cell>
          <cell r="D477" t="str">
            <v>m²</v>
          </cell>
        </row>
        <row r="478">
          <cell r="A478"/>
          <cell r="B478"/>
          <cell r="C478"/>
          <cell r="D478"/>
        </row>
      </sheetData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umos"/>
    </sheetNames>
    <sheetDataSet>
      <sheetData sheetId="0">
        <row r="1">
          <cell r="A1" t="str">
            <v>COMPANHIA DE DESENVOLVIMENTO HABITACIONAL E URBANO</v>
          </cell>
          <cell r="B1"/>
          <cell r="C1"/>
          <cell r="D1"/>
        </row>
        <row r="2">
          <cell r="A2" t="str">
            <v>DO ESTADO DE SÃO PAULO</v>
          </cell>
          <cell r="B2"/>
          <cell r="C2"/>
          <cell r="D2"/>
        </row>
        <row r="3">
          <cell r="A3" t="str">
            <v>BOLETIM REFERENCIAL DE CUSTOS</v>
          </cell>
          <cell r="B3"/>
          <cell r="C3"/>
          <cell r="D3"/>
        </row>
        <row r="4">
          <cell r="A4" t="str">
            <v>RELATÓRIO DE INSUMOS</v>
          </cell>
          <cell r="B4"/>
          <cell r="C4"/>
          <cell r="D4"/>
        </row>
        <row r="5">
          <cell r="A5"/>
          <cell r="B5"/>
          <cell r="C5"/>
          <cell r="D5" t="str">
            <v>Versão 187</v>
          </cell>
        </row>
        <row r="6">
          <cell r="A6"/>
          <cell r="B6"/>
          <cell r="C6" t="str">
            <v>Data Base:</v>
          </cell>
          <cell r="D6" t="str">
            <v>AGOSTO/22</v>
          </cell>
        </row>
        <row r="7">
          <cell r="A7"/>
          <cell r="B7"/>
          <cell r="C7"/>
          <cell r="D7"/>
        </row>
        <row r="8">
          <cell r="A8" t="str">
            <v>Referência</v>
          </cell>
          <cell r="B8" t="str">
            <v xml:space="preserve"> Descrição do Insumo</v>
          </cell>
          <cell r="C8" t="str">
            <v>Unidade</v>
          </cell>
          <cell r="D8" t="str">
            <v>Custo (R$)</v>
          </cell>
        </row>
        <row r="9">
          <cell r="A9" t="str">
            <v>A.02.000.070107</v>
          </cell>
          <cell r="B9" t="str">
            <v>Impressão colorida em papel sulfite A4</v>
          </cell>
          <cell r="C9" t="str">
            <v>UN</v>
          </cell>
          <cell r="D9">
            <v>2.2200000000000002</v>
          </cell>
        </row>
        <row r="10">
          <cell r="A10" t="str">
            <v>A.02.000.070108</v>
          </cell>
          <cell r="B10" t="str">
            <v>Encadernação espiral até 100 folhas</v>
          </cell>
          <cell r="C10" t="str">
            <v>UN</v>
          </cell>
          <cell r="D10">
            <v>7.9</v>
          </cell>
        </row>
        <row r="11">
          <cell r="A11" t="str">
            <v>A.03.000.022111</v>
          </cell>
          <cell r="B11" t="str">
            <v>Taxa de mobilização e desmobilização de equipamentos para execução de estacas escavadas com injeção ou microestaca</v>
          </cell>
          <cell r="C11" t="str">
            <v>TX</v>
          </cell>
          <cell r="D11">
            <v>20024.02</v>
          </cell>
        </row>
        <row r="12">
          <cell r="A12" t="str">
            <v>A.04.000.098083</v>
          </cell>
          <cell r="B12" t="str">
            <v>Taxa de mobilização e desmobilização de equipamentos para execução de rebaixamento de lençol freático</v>
          </cell>
          <cell r="C12" t="str">
            <v>TX</v>
          </cell>
          <cell r="D12">
            <v>11318.67</v>
          </cell>
        </row>
        <row r="13">
          <cell r="A13" t="str">
            <v>A.04.000.098084</v>
          </cell>
          <cell r="B13" t="str">
            <v>Locação de conjunto de bombeamento a vácuo para rebaixamento de lençol freático, com até 50 ponteiras e potência até 15HP mínimo 30 dias</v>
          </cell>
          <cell r="C13" t="str">
            <v>CJxDI</v>
          </cell>
          <cell r="D13">
            <v>664.59</v>
          </cell>
        </row>
        <row r="14">
          <cell r="A14" t="str">
            <v>A.04.000.098085</v>
          </cell>
          <cell r="B14" t="str">
            <v>Ponteiras filtrantes até 5m de profundidades - instaladas</v>
          </cell>
          <cell r="C14" t="str">
            <v>UN</v>
          </cell>
          <cell r="D14">
            <v>368.17</v>
          </cell>
        </row>
        <row r="15">
          <cell r="A15" t="str">
            <v>A.05.000.020299</v>
          </cell>
          <cell r="B15" t="str">
            <v>Taxa de destinação de resíduo sólido em aterro, tipo inerte</v>
          </cell>
          <cell r="C15" t="str">
            <v>T</v>
          </cell>
          <cell r="D15">
            <v>33.81</v>
          </cell>
        </row>
        <row r="16">
          <cell r="A16" t="str">
            <v>A.05.000.020306</v>
          </cell>
          <cell r="B16" t="str">
            <v>Taxa de destinação de resíduo sólido em aterro, tipo solo/terra</v>
          </cell>
          <cell r="C16" t="str">
            <v>M3</v>
          </cell>
          <cell r="D16">
            <v>25.9</v>
          </cell>
        </row>
        <row r="17">
          <cell r="A17" t="str">
            <v>A.05.000.020358</v>
          </cell>
          <cell r="B17" t="str">
            <v>Remoção de entulho de obra, terra, alvenaria, concreto, argamassa, madeira, papel, plástico, metal, capacidade de 4m³</v>
          </cell>
          <cell r="C17" t="str">
            <v>M3</v>
          </cell>
          <cell r="D17">
            <v>82.55</v>
          </cell>
        </row>
        <row r="18">
          <cell r="A18" t="str">
            <v>A.05.000.020359</v>
          </cell>
          <cell r="B18" t="str">
            <v>Remoção de entulho de obra, material volumoso (mistura de alvenaria, terra, madeira, papel, plástico e metal), capacidade 4 m³</v>
          </cell>
          <cell r="C18" t="str">
            <v>M3</v>
          </cell>
          <cell r="D18">
            <v>110.66</v>
          </cell>
        </row>
        <row r="19">
          <cell r="A19" t="str">
            <v>A.05.000.020363</v>
          </cell>
          <cell r="B19" t="str">
            <v>Transporte e taxa de destinação de resíduo sólido em aterro, tipo telhas cimento amianto</v>
          </cell>
          <cell r="C19" t="str">
            <v>T</v>
          </cell>
          <cell r="D19">
            <v>1002.23</v>
          </cell>
        </row>
        <row r="20">
          <cell r="A20" t="str">
            <v>A.05.000.020998</v>
          </cell>
          <cell r="B20" t="str">
            <v>Remoção de entulho de obra, material rejeitado (mistura de vegetação, isopor, manta asfáltica, lã de vidro), capacidade 4 m³</v>
          </cell>
          <cell r="C20" t="str">
            <v>M3</v>
          </cell>
          <cell r="D20">
            <v>118.5</v>
          </cell>
        </row>
        <row r="21">
          <cell r="A21" t="str">
            <v>A.05.000.020999</v>
          </cell>
          <cell r="B21" t="str">
            <v>Remoção de entulho de obra, gesso, dry wall, capacidade 4 m³</v>
          </cell>
          <cell r="C21" t="str">
            <v>M3</v>
          </cell>
          <cell r="D21">
            <v>112.3</v>
          </cell>
        </row>
        <row r="22">
          <cell r="A22" t="str">
            <v>A.05.000.021093</v>
          </cell>
          <cell r="B22" t="str">
            <v>Locação de duto coletor de entulho</v>
          </cell>
          <cell r="C22" t="str">
            <v>MXMES</v>
          </cell>
          <cell r="D22">
            <v>83.32</v>
          </cell>
        </row>
        <row r="23">
          <cell r="A23" t="str">
            <v>A.05.000.027014</v>
          </cell>
          <cell r="B23" t="str">
            <v>Locação máquinas de solda MIG/MAC, modelo TRR 3410 marca Bambozzi, (100% ciclo), para arame sólido/tubular 0,8 até 1,6mm, trifásicos, 220/380/440 V</v>
          </cell>
          <cell r="C23" t="str">
            <v>UNDIA</v>
          </cell>
          <cell r="D23">
            <v>15.36</v>
          </cell>
        </row>
        <row r="24">
          <cell r="A24" t="str">
            <v>A.05.000.047592</v>
          </cell>
          <cell r="B24" t="str">
            <v>Gerador a diesel carenado 150/136 kVA, variação de + ou - 5%, 380/220 V ou 220/127 V, 85dB a 1,5m, completo; ref. GMG 150 da Heimer ou equivalente</v>
          </cell>
          <cell r="C24" t="str">
            <v>UN</v>
          </cell>
          <cell r="D24">
            <v>142741.89000000001</v>
          </cell>
        </row>
        <row r="25">
          <cell r="A25" t="str">
            <v>A.05.000.066595</v>
          </cell>
          <cell r="B25" t="str">
            <v>Locação de bomba submersível monofásica, diâmetro de 2´ ou 3´, potência de 0,5CV até 3CV</v>
          </cell>
          <cell r="C25" t="str">
            <v>H</v>
          </cell>
          <cell r="D25">
            <v>2.99</v>
          </cell>
        </row>
        <row r="26">
          <cell r="A26" t="str">
            <v>A.05.000.070104</v>
          </cell>
          <cell r="B26" t="str">
            <v>Computador - Processador Intel Core I5 ou superior, 4 GB RAM, HD 320 GB, Placa de rede 10/100 TX Mbps, Intel Graphics, saídas serial/Paralela/USB e periféricos</v>
          </cell>
          <cell r="C26" t="str">
            <v>H</v>
          </cell>
          <cell r="D26">
            <v>1.56</v>
          </cell>
        </row>
        <row r="27">
          <cell r="A27" t="str">
            <v>A.05.000.080110</v>
          </cell>
          <cell r="B27" t="str">
            <v>Balancim elétrico tipo plataforma de 3 m de comprimento, para transporte vertical, com cabo passante de 60m, com gancho, clips, sapatilhas, ponta de cabo, etc.</v>
          </cell>
          <cell r="C27" t="str">
            <v>UNMES</v>
          </cell>
          <cell r="D27">
            <v>1920.76</v>
          </cell>
        </row>
        <row r="28">
          <cell r="A28" t="str">
            <v>A.05.000.080359</v>
          </cell>
          <cell r="B28" t="str">
            <v>GPS com receptor L1-L2 / RTK com base</v>
          </cell>
          <cell r="C28" t="str">
            <v>H</v>
          </cell>
          <cell r="D28">
            <v>63.7</v>
          </cell>
        </row>
        <row r="29">
          <cell r="A29" t="str">
            <v>A.05.000.080373</v>
          </cell>
          <cell r="B29" t="str">
            <v>Plataforma articulada elétrica, autopropelida, com altura aproximada de 12,50m e capacidade para 227kg, ref. Z34/22 DC da Genie ou equivalente</v>
          </cell>
          <cell r="C29" t="str">
            <v>UNMES</v>
          </cell>
          <cell r="D29">
            <v>8519.69</v>
          </cell>
        </row>
        <row r="30">
          <cell r="A30" t="str">
            <v>A.05.000.080374</v>
          </cell>
          <cell r="B30" t="str">
            <v>Plataforma articulada à diesel, autopropelida, com altura aproximada de 20m e capacidade para 227kg, ref. 600 AJ da JLG, Z60/34 RT da Genie ou equivalente</v>
          </cell>
          <cell r="C30" t="str">
            <v>UNMES</v>
          </cell>
          <cell r="D30">
            <v>17419.650000000001</v>
          </cell>
        </row>
        <row r="31">
          <cell r="A31" t="str">
            <v>A.06.000.027013</v>
          </cell>
          <cell r="B31" t="str">
            <v>Gás para soldagem tipo MIG, ref. Coogar 215 ou equivalente</v>
          </cell>
          <cell r="C31" t="str">
            <v>M3</v>
          </cell>
          <cell r="D31">
            <v>34.74</v>
          </cell>
        </row>
        <row r="32">
          <cell r="A32" t="str">
            <v>A.06.000.044680</v>
          </cell>
          <cell r="B32" t="str">
            <v>Óleo mineral para disjuntor e transformador</v>
          </cell>
          <cell r="C32" t="str">
            <v>L</v>
          </cell>
          <cell r="D32">
            <v>21.82</v>
          </cell>
        </row>
        <row r="33">
          <cell r="A33" t="str">
            <v>A.06.000.068502</v>
          </cell>
          <cell r="B33" t="str">
            <v>Cilindro de aço para gás GLP de 45kg com carga</v>
          </cell>
          <cell r="C33" t="str">
            <v>UN</v>
          </cell>
          <cell r="D33">
            <v>943</v>
          </cell>
        </row>
        <row r="34">
          <cell r="A34" t="str">
            <v>A.06.000.068550</v>
          </cell>
          <cell r="B34" t="str">
            <v>Cilindro de aço para gás GLP de 13kg com carga</v>
          </cell>
          <cell r="C34" t="str">
            <v>UN</v>
          </cell>
          <cell r="D34">
            <v>306</v>
          </cell>
        </row>
        <row r="35">
          <cell r="A35" t="str">
            <v>A.07.000.020350</v>
          </cell>
          <cell r="B35" t="str">
            <v>Taxa de mobilização e desmobilização de equipamentos para execução de sondagem rotativa</v>
          </cell>
          <cell r="C35" t="str">
            <v>TX</v>
          </cell>
          <cell r="D35">
            <v>6562.46</v>
          </cell>
        </row>
        <row r="36">
          <cell r="A36" t="str">
            <v>A.07.000.020459</v>
          </cell>
          <cell r="B36" t="str">
            <v>Taxa de mobilização e desmobilização de equipamentos para execução de levantamento topográfico 100km</v>
          </cell>
          <cell r="C36" t="str">
            <v>TX</v>
          </cell>
          <cell r="D36">
            <v>1217.58</v>
          </cell>
        </row>
        <row r="37">
          <cell r="A37" t="str">
            <v>A.07.000.020476</v>
          </cell>
          <cell r="B37" t="str">
            <v>Taxa de mobilização e desmobilização de equipamentos para execução de sondagem</v>
          </cell>
          <cell r="C37" t="str">
            <v>TX</v>
          </cell>
          <cell r="D37">
            <v>1207.8900000000001</v>
          </cell>
        </row>
        <row r="38">
          <cell r="A38" t="str">
            <v>A.07.000.020483</v>
          </cell>
          <cell r="B38" t="str">
            <v>Sondagem a percussão, inclusive as peças gráficas e relatórios pertinentes mínimo de 30m</v>
          </cell>
          <cell r="C38" t="str">
            <v>M</v>
          </cell>
          <cell r="D38">
            <v>96.35</v>
          </cell>
        </row>
        <row r="39">
          <cell r="A39" t="str">
            <v>A.07.000.020484</v>
          </cell>
          <cell r="B39" t="str">
            <v>Sondagem rotativa em solo, inclusive as peças gráficas e relatórios pertinentes mínimo 30m</v>
          </cell>
          <cell r="C39" t="str">
            <v>M</v>
          </cell>
          <cell r="D39">
            <v>355.16</v>
          </cell>
        </row>
        <row r="40">
          <cell r="A40" t="str">
            <v>A.07.000.020485</v>
          </cell>
          <cell r="B40" t="str">
            <v>Sondagem rotativa em rocha, inclusive as peças gráficas e relatórios pertinentes</v>
          </cell>
          <cell r="C40" t="str">
            <v>M</v>
          </cell>
          <cell r="D40">
            <v>639.46</v>
          </cell>
        </row>
        <row r="41">
          <cell r="A41" t="str">
            <v>A.07.000.020486</v>
          </cell>
          <cell r="B41" t="str">
            <v>Sondagem a trado, inclusive as peças gráficas e relatórios pertinentes (não considerar os ensaios de solo) mínimo 30m</v>
          </cell>
          <cell r="C41" t="str">
            <v>M</v>
          </cell>
          <cell r="D41">
            <v>87.17</v>
          </cell>
        </row>
        <row r="42">
          <cell r="A42" t="str">
            <v>A.07.000.020487</v>
          </cell>
          <cell r="B42" t="str">
            <v>Sondagem percussão com a utilização de torquímetro, inclusive peças gráficas e relatórios pertinentes mínimo 30m</v>
          </cell>
          <cell r="C42" t="str">
            <v>M</v>
          </cell>
          <cell r="D42">
            <v>89.75</v>
          </cell>
        </row>
        <row r="43">
          <cell r="A43" t="str">
            <v>A.08.000.020108</v>
          </cell>
          <cell r="B43" t="str">
            <v>Taxa de mobilização e desmobilização de equipamentos para execução de estaca pré-moldada em concreto</v>
          </cell>
          <cell r="C43" t="str">
            <v>TX</v>
          </cell>
          <cell r="D43">
            <v>5700</v>
          </cell>
        </row>
        <row r="44">
          <cell r="A44" t="str">
            <v>A.08.000.020109</v>
          </cell>
          <cell r="B44" t="str">
            <v>Taxa de mobilização e desmobilização de equipamentos para execução de estaca escavada</v>
          </cell>
          <cell r="C44" t="str">
            <v>TX</v>
          </cell>
          <cell r="D44">
            <v>1942.97</v>
          </cell>
        </row>
        <row r="45">
          <cell r="A45" t="str">
            <v>A.08.000.020110</v>
          </cell>
          <cell r="B45" t="str">
            <v>Taxa de mobilização e desmobilização de equipamentos para execução de estaca tipo Strauss</v>
          </cell>
          <cell r="C45" t="str">
            <v>TX</v>
          </cell>
          <cell r="D45">
            <v>2178.64</v>
          </cell>
        </row>
        <row r="46">
          <cell r="A46" t="str">
            <v>A.08.000.020111</v>
          </cell>
          <cell r="B46" t="str">
            <v>Taxa de mobilização e desmobilização de equipamentos para execução de estaca tipo Raiz em solo</v>
          </cell>
          <cell r="C46" t="str">
            <v>TX</v>
          </cell>
          <cell r="D46">
            <v>17999.150000000001</v>
          </cell>
        </row>
        <row r="47">
          <cell r="A47" t="str">
            <v>A.08.000.020112</v>
          </cell>
          <cell r="B47" t="str">
            <v>Taxa de mobilização e desmobilização de equipamentos para execução de tubulão escavado mecanicamente</v>
          </cell>
          <cell r="C47" t="str">
            <v>TX</v>
          </cell>
          <cell r="D47">
            <v>1795.74</v>
          </cell>
        </row>
        <row r="48">
          <cell r="A48" t="str">
            <v>A.08.000.020117</v>
          </cell>
          <cell r="B48" t="str">
            <v>Estaca tipo Strauss, diâmetro de 25 cm até 20 t</v>
          </cell>
          <cell r="C48" t="str">
            <v>M</v>
          </cell>
          <cell r="D48">
            <v>34.97</v>
          </cell>
        </row>
        <row r="49">
          <cell r="A49" t="str">
            <v>A.08.000.020118</v>
          </cell>
          <cell r="B49" t="str">
            <v>Estaca tipo Strauss, diâmetro de 32 cm até 30 t</v>
          </cell>
          <cell r="C49" t="str">
            <v>M</v>
          </cell>
          <cell r="D49">
            <v>39.47</v>
          </cell>
        </row>
        <row r="50">
          <cell r="A50" t="str">
            <v>A.08.000.020119</v>
          </cell>
          <cell r="B50" t="str">
            <v>Estaca tipo Strauss, diâmetro de 38 cm até 40 t</v>
          </cell>
          <cell r="C50" t="str">
            <v>M</v>
          </cell>
          <cell r="D50">
            <v>47.1</v>
          </cell>
        </row>
        <row r="51">
          <cell r="A51" t="str">
            <v>A.08.000.020129</v>
          </cell>
          <cell r="B51" t="str">
            <v>Perfil de ferro soldado ´I´ de 12´</v>
          </cell>
          <cell r="C51" t="str">
            <v>KG</v>
          </cell>
          <cell r="D51">
            <v>19.93</v>
          </cell>
        </row>
        <row r="52">
          <cell r="A52" t="str">
            <v>A.08.000.020130</v>
          </cell>
          <cell r="B52" t="str">
            <v>Abertura de fuste mecanizado diâmetro 50 cm</v>
          </cell>
          <cell r="C52" t="str">
            <v>M</v>
          </cell>
          <cell r="D52">
            <v>30.11</v>
          </cell>
        </row>
        <row r="53">
          <cell r="A53" t="str">
            <v>A.08.000.020131</v>
          </cell>
          <cell r="B53" t="str">
            <v>Abertura de fuste mecanizado diâmetro 60 cm</v>
          </cell>
          <cell r="C53" t="str">
            <v>M</v>
          </cell>
          <cell r="D53">
            <v>35.1</v>
          </cell>
        </row>
        <row r="54">
          <cell r="A54" t="str">
            <v>A.08.000.020132</v>
          </cell>
          <cell r="B54" t="str">
            <v>Abertura de fuste mecanizado diâmetro 80 cm</v>
          </cell>
          <cell r="C54" t="str">
            <v>M</v>
          </cell>
          <cell r="D54">
            <v>57.81</v>
          </cell>
        </row>
        <row r="55">
          <cell r="A55" t="str">
            <v>A.08.000.020137</v>
          </cell>
          <cell r="B55" t="str">
            <v>Taxa de mobilização e desmobilização de equipamentos para execução de estaca tipo hélice contínua em solo</v>
          </cell>
          <cell r="C55" t="str">
            <v>TX</v>
          </cell>
          <cell r="D55">
            <v>28380.7</v>
          </cell>
        </row>
        <row r="56">
          <cell r="A56" t="str">
            <v>A.08.000.020138</v>
          </cell>
          <cell r="B56" t="str">
            <v>Estaca tipo hélice contínua, diâmetro de 35 cm em solo</v>
          </cell>
          <cell r="C56" t="str">
            <v>M</v>
          </cell>
          <cell r="D56">
            <v>45.38</v>
          </cell>
        </row>
        <row r="57">
          <cell r="A57" t="str">
            <v>A.08.000.020139</v>
          </cell>
          <cell r="B57" t="str">
            <v>Estaca tipo hélice contínua, diâmetro de 60 cm em solo</v>
          </cell>
          <cell r="C57" t="str">
            <v>M</v>
          </cell>
          <cell r="D57">
            <v>75.86</v>
          </cell>
        </row>
        <row r="58">
          <cell r="A58" t="str">
            <v>A.08.000.020143</v>
          </cell>
          <cell r="B58" t="str">
            <v>Estaca tipo hélice contínua, diâmetro de 30 cm em solo</v>
          </cell>
          <cell r="C58" t="str">
            <v>M</v>
          </cell>
          <cell r="D58">
            <v>39.65</v>
          </cell>
        </row>
        <row r="59">
          <cell r="A59" t="str">
            <v>A.08.000.020144</v>
          </cell>
          <cell r="B59" t="str">
            <v>Estaca escavada mecanicamente, diâmetro de 25 cm até 20 t</v>
          </cell>
          <cell r="C59" t="str">
            <v>M</v>
          </cell>
          <cell r="D59">
            <v>13.7</v>
          </cell>
        </row>
        <row r="60">
          <cell r="A60" t="str">
            <v>A.08.000.020145</v>
          </cell>
          <cell r="B60" t="str">
            <v>Estaca escavada mecanicamente, diâmetro de 30 cm até 30 t</v>
          </cell>
          <cell r="C60" t="str">
            <v>M</v>
          </cell>
          <cell r="D60">
            <v>16.93</v>
          </cell>
        </row>
        <row r="61">
          <cell r="A61" t="str">
            <v>A.08.000.020146</v>
          </cell>
          <cell r="B61" t="str">
            <v>Estaca escavada mecanicamente, diâmetro de 35 cm até 40 t</v>
          </cell>
          <cell r="C61" t="str">
            <v>M</v>
          </cell>
          <cell r="D61">
            <v>19</v>
          </cell>
        </row>
        <row r="62">
          <cell r="A62" t="str">
            <v>A.08.000.020147</v>
          </cell>
          <cell r="B62" t="str">
            <v>Estaca escavada mecanicamente, diâmetro de 40 cm até 50 t</v>
          </cell>
          <cell r="C62" t="str">
            <v>M</v>
          </cell>
          <cell r="D62">
            <v>23.3</v>
          </cell>
        </row>
        <row r="63">
          <cell r="A63" t="str">
            <v>A.08.000.020150</v>
          </cell>
          <cell r="B63" t="str">
            <v>Estaca tipo hélice contínua, diâmetro de 25 cm em solo</v>
          </cell>
          <cell r="C63" t="str">
            <v>M</v>
          </cell>
          <cell r="D63">
            <v>30.54</v>
          </cell>
        </row>
        <row r="64">
          <cell r="A64" t="str">
            <v>A.08.000.020154</v>
          </cell>
          <cell r="B64" t="str">
            <v>Estaca tipo hélice contínua, diâmetro de 40 cm em solo</v>
          </cell>
          <cell r="C64" t="str">
            <v>M</v>
          </cell>
          <cell r="D64">
            <v>51.13</v>
          </cell>
        </row>
        <row r="65">
          <cell r="A65" t="str">
            <v>A.08.000.020161</v>
          </cell>
          <cell r="B65" t="str">
            <v>Estaca tipo hélice contínua, diâmetro de 50 cm em solo</v>
          </cell>
          <cell r="C65" t="str">
            <v>M</v>
          </cell>
          <cell r="D65">
            <v>63.46</v>
          </cell>
        </row>
        <row r="66">
          <cell r="A66" t="str">
            <v>A.08.000.020162</v>
          </cell>
          <cell r="B66" t="str">
            <v>Estaca tipo hélice contínua, diâmetro de 80 cm em solo</v>
          </cell>
          <cell r="C66" t="str">
            <v>M</v>
          </cell>
          <cell r="D66">
            <v>109.64</v>
          </cell>
        </row>
        <row r="67">
          <cell r="A67" t="str">
            <v>A.08.000.020198</v>
          </cell>
          <cell r="B67" t="str">
            <v>Estaca pré-moldada cravada para 20t</v>
          </cell>
          <cell r="C67" t="str">
            <v>M</v>
          </cell>
          <cell r="D67">
            <v>81.23</v>
          </cell>
        </row>
        <row r="68">
          <cell r="A68" t="str">
            <v>A.08.000.020201</v>
          </cell>
          <cell r="B68" t="str">
            <v>Estaca pré-moldada cravada para 30t</v>
          </cell>
          <cell r="C68" t="str">
            <v>M</v>
          </cell>
          <cell r="D68">
            <v>84.74</v>
          </cell>
        </row>
        <row r="69">
          <cell r="A69" t="str">
            <v>A.08.000.020203</v>
          </cell>
          <cell r="B69" t="str">
            <v>Estaca pré-moldada cravada para 40t</v>
          </cell>
          <cell r="C69" t="str">
            <v>M</v>
          </cell>
          <cell r="D69">
            <v>111.91</v>
          </cell>
        </row>
        <row r="70">
          <cell r="A70" t="str">
            <v>A.08.000.020205</v>
          </cell>
          <cell r="B70" t="str">
            <v>Estaca pré-moldada cravada para 60t</v>
          </cell>
          <cell r="C70" t="str">
            <v>M</v>
          </cell>
          <cell r="D70">
            <v>173.39</v>
          </cell>
        </row>
        <row r="71">
          <cell r="A71" t="str">
            <v>A.08.000.020216</v>
          </cell>
          <cell r="B71" t="str">
            <v>Estaca tipo Strauss, diâmetro de 45 cm até 60 t</v>
          </cell>
          <cell r="C71" t="str">
            <v>M</v>
          </cell>
          <cell r="D71">
            <v>80.09</v>
          </cell>
        </row>
        <row r="72">
          <cell r="A72" t="str">
            <v>A.08.000.020220</v>
          </cell>
          <cell r="B72" t="str">
            <v>Estaca tipo hélice contínua, diâmetro de 70 cm em solo</v>
          </cell>
          <cell r="C72" t="str">
            <v>M</v>
          </cell>
          <cell r="D72">
            <v>92.37</v>
          </cell>
        </row>
        <row r="73">
          <cell r="A73" t="str">
            <v>A.08.000.020251</v>
          </cell>
          <cell r="B73" t="str">
            <v>Taxa de mobilização e desmobilização de equipamentos para execução de estaca tipo Raiz em rocha</v>
          </cell>
          <cell r="C73" t="str">
            <v>TX</v>
          </cell>
          <cell r="D73">
            <v>17999.150000000001</v>
          </cell>
        </row>
        <row r="74">
          <cell r="A74" t="str">
            <v>A.08.000.020260</v>
          </cell>
          <cell r="B74" t="str">
            <v>Estaca tipo Raiz, diâmetro 10cm para 10t, em solo</v>
          </cell>
          <cell r="C74" t="str">
            <v>M</v>
          </cell>
          <cell r="D74">
            <v>149.97999999999999</v>
          </cell>
        </row>
        <row r="75">
          <cell r="A75" t="str">
            <v>A.08.000.020261</v>
          </cell>
          <cell r="B75" t="str">
            <v>Estaca tipo Raiz, diâmetro 31cm para 100t, em solo</v>
          </cell>
          <cell r="C75" t="str">
            <v>M</v>
          </cell>
          <cell r="D75">
            <v>257.16000000000003</v>
          </cell>
        </row>
        <row r="76">
          <cell r="A76" t="str">
            <v>A.08.000.020262</v>
          </cell>
          <cell r="B76" t="str">
            <v>Estaca tipo Raiz, diâmetro 40cm para 130t, em solo</v>
          </cell>
          <cell r="C76" t="str">
            <v>M</v>
          </cell>
          <cell r="D76">
            <v>329.5</v>
          </cell>
        </row>
        <row r="77">
          <cell r="A77" t="str">
            <v>A.08.000.020263</v>
          </cell>
          <cell r="B77" t="str">
            <v>Estaca tipo Raiz, diâmetro 12cm para 15t, em solo</v>
          </cell>
          <cell r="C77" t="str">
            <v>M</v>
          </cell>
          <cell r="D77">
            <v>151.44</v>
          </cell>
        </row>
        <row r="78">
          <cell r="A78" t="str">
            <v>A.08.000.020265</v>
          </cell>
          <cell r="B78" t="str">
            <v>Estaca tipo Raiz, diâmetro 15cm para 25t, em solo</v>
          </cell>
          <cell r="C78" t="str">
            <v>M</v>
          </cell>
          <cell r="D78">
            <v>178.06</v>
          </cell>
        </row>
        <row r="79">
          <cell r="A79" t="str">
            <v>A.08.000.020266</v>
          </cell>
          <cell r="B79" t="str">
            <v>Estaca tipo Raiz, diâmetro 16cm para 35t, em solo</v>
          </cell>
          <cell r="C79" t="str">
            <v>M</v>
          </cell>
          <cell r="D79">
            <v>180.97</v>
          </cell>
        </row>
        <row r="80">
          <cell r="A80" t="str">
            <v>A.08.000.020267</v>
          </cell>
          <cell r="B80" t="str">
            <v>Estaca tipo Raiz, diâmetro 20cm para 50t, em solo</v>
          </cell>
          <cell r="C80" t="str">
            <v>M</v>
          </cell>
          <cell r="D80">
            <v>200.53</v>
          </cell>
        </row>
        <row r="81">
          <cell r="A81" t="str">
            <v>A.08.000.020268</v>
          </cell>
          <cell r="B81" t="str">
            <v>Estaca tipo Raiz, diâmetro 25cm para 80t, em solo</v>
          </cell>
          <cell r="C81" t="str">
            <v>M</v>
          </cell>
          <cell r="D81">
            <v>224.92</v>
          </cell>
        </row>
        <row r="82">
          <cell r="A82" t="str">
            <v>A.08.000.020271</v>
          </cell>
          <cell r="B82" t="str">
            <v>Estaca tipo Raiz, diâmetro de 45cm, sem armação, em solo</v>
          </cell>
          <cell r="C82" t="str">
            <v>M</v>
          </cell>
          <cell r="D82">
            <v>427.38</v>
          </cell>
        </row>
        <row r="83">
          <cell r="A83" t="str">
            <v>A.08.000.020272</v>
          </cell>
          <cell r="B83" t="str">
            <v>Estaca tipo Raiz, diâmetro de 31cm, sem armação, em rocha</v>
          </cell>
          <cell r="C83" t="str">
            <v>M</v>
          </cell>
          <cell r="D83">
            <v>937.43</v>
          </cell>
        </row>
        <row r="84">
          <cell r="A84" t="str">
            <v>A.08.000.020273</v>
          </cell>
          <cell r="B84" t="str">
            <v>Estaca tipo Raiz, diâmetro de 41cm, sem armação, em rocha</v>
          </cell>
          <cell r="C84" t="str">
            <v>M</v>
          </cell>
          <cell r="D84">
            <v>1247.4000000000001</v>
          </cell>
        </row>
        <row r="85">
          <cell r="A85" t="str">
            <v>A.08.000.020274</v>
          </cell>
          <cell r="B85" t="str">
            <v>Estaca tipo Raiz, diâmetro de 45cm, sem armação, em rocha</v>
          </cell>
          <cell r="C85" t="str">
            <v>M</v>
          </cell>
          <cell r="D85">
            <v>1542.29</v>
          </cell>
        </row>
        <row r="86">
          <cell r="A86" t="str">
            <v>A.08.000.020276</v>
          </cell>
          <cell r="B86" t="str">
            <v>Injeção de argamassa de cimento e areia em estaca raiz - sem fornecimento de materiais</v>
          </cell>
          <cell r="C86" t="str">
            <v>M3</v>
          </cell>
          <cell r="D86">
            <v>375.08</v>
          </cell>
        </row>
        <row r="87">
          <cell r="A87" t="str">
            <v>A.08.000.022106</v>
          </cell>
          <cell r="B87" t="str">
            <v>Estaca escavada com injeção ou microestaca, diâmetro de 16 cm</v>
          </cell>
          <cell r="C87" t="str">
            <v>M</v>
          </cell>
          <cell r="D87">
            <v>208.47</v>
          </cell>
        </row>
        <row r="88">
          <cell r="A88" t="str">
            <v>A.08.000.022107</v>
          </cell>
          <cell r="B88" t="str">
            <v>Estaca escavada com injeção ou microestaca, diâmetro de 20 cm</v>
          </cell>
          <cell r="C88" t="str">
            <v>M</v>
          </cell>
          <cell r="D88">
            <v>232.88</v>
          </cell>
        </row>
        <row r="89">
          <cell r="A89" t="str">
            <v>A.08.000.022108</v>
          </cell>
          <cell r="B89" t="str">
            <v>Estaca escavada com injeção ou microestaca, diâmetro de 25 cm</v>
          </cell>
          <cell r="C89" t="str">
            <v>M</v>
          </cell>
          <cell r="D89">
            <v>259.72000000000003</v>
          </cell>
        </row>
        <row r="90">
          <cell r="A90" t="str">
            <v>A.08.000.090121</v>
          </cell>
          <cell r="B90" t="str">
            <v>Estaca pré-moldada cravada para 50t</v>
          </cell>
          <cell r="C90" t="str">
            <v>M</v>
          </cell>
          <cell r="D90">
            <v>130.07</v>
          </cell>
        </row>
        <row r="91">
          <cell r="A91" t="str">
            <v>A.09.000.020393</v>
          </cell>
          <cell r="B91" t="str">
            <v>Tubo de aço preto liso calandrado, para revestimento interno de poço profundo, diâmetro de 16" (406,40 mm), espessura de 3/16" (4,75 mm) com solda - fornecimento e aplicação</v>
          </cell>
          <cell r="C91" t="str">
            <v>M</v>
          </cell>
          <cell r="D91">
            <v>1680.18</v>
          </cell>
        </row>
        <row r="92">
          <cell r="A92" t="str">
            <v>A.09.000.020394</v>
          </cell>
          <cell r="B92" t="str">
            <v>Filtro espiralado em aço galvanizado simples (Standard) para poço profundo, diâmetro 6" (152,40 mm)</v>
          </cell>
          <cell r="C92" t="str">
            <v>M</v>
          </cell>
          <cell r="D92">
            <v>1144.78</v>
          </cell>
        </row>
        <row r="93">
          <cell r="A93" t="str">
            <v>A.09.000.020405</v>
          </cell>
          <cell r="B93" t="str">
            <v>Desinfecção de poço profundo</v>
          </cell>
          <cell r="C93" t="str">
            <v>UN</v>
          </cell>
          <cell r="D93">
            <v>1899.87</v>
          </cell>
        </row>
        <row r="94">
          <cell r="A94" t="str">
            <v>A.09.000.020406</v>
          </cell>
          <cell r="B94" t="str">
            <v>Cimentação de boca do poço profundo, entre perfuração de maior diâmetro (cimentação do espaço anular)</v>
          </cell>
          <cell r="C94" t="str">
            <v>M3</v>
          </cell>
          <cell r="D94">
            <v>1893.14</v>
          </cell>
        </row>
        <row r="95">
          <cell r="A95" t="str">
            <v>A.09.000.020408</v>
          </cell>
          <cell r="B95" t="str">
            <v>Ensaio de vazão (bombeamento) para poço profundo, com bomba submersa, conforme Norma ABNT NBR 12244</v>
          </cell>
          <cell r="C95" t="str">
            <v>H</v>
          </cell>
          <cell r="D95">
            <v>357.43</v>
          </cell>
        </row>
        <row r="96">
          <cell r="A96" t="str">
            <v>A.09.000.020411</v>
          </cell>
          <cell r="B96" t="str">
            <v>Filtro em aço galvanizado tipo NOLD para poço profundo, diâmetro 6" (150 mm) - fornecimento e aplicação</v>
          </cell>
          <cell r="C96" t="str">
            <v>M</v>
          </cell>
          <cell r="D96">
            <v>930.99</v>
          </cell>
        </row>
        <row r="97">
          <cell r="A97" t="str">
            <v>A.09.000.020413</v>
          </cell>
          <cell r="B97" t="str">
            <v>Limpeza e desenvolvimento de poço profundo com ar ou bomba submersível</v>
          </cell>
          <cell r="C97" t="str">
            <v>H</v>
          </cell>
          <cell r="D97">
            <v>436.44</v>
          </cell>
        </row>
        <row r="98">
          <cell r="A98" t="str">
            <v>A.09.000.020414</v>
          </cell>
          <cell r="B98" t="str">
            <v>Perfuração rotativa para poço profundo em aluvião, arenito ou solos sedimentados em geral, diâmetro de 14" (350 mm)</v>
          </cell>
          <cell r="C98" t="str">
            <v>M</v>
          </cell>
          <cell r="D98">
            <v>967.37</v>
          </cell>
        </row>
        <row r="99">
          <cell r="A99" t="str">
            <v>A.09.000.020415</v>
          </cell>
          <cell r="B99" t="str">
            <v>Perfuração rotativa para poço profundo em aluvião, arenito ou solos sedimentados em geral, diâmetro de 16" (400 mm)</v>
          </cell>
          <cell r="C99" t="str">
            <v>M</v>
          </cell>
          <cell r="D99">
            <v>1199.05</v>
          </cell>
        </row>
        <row r="100">
          <cell r="A100" t="str">
            <v>A.09.000.020416</v>
          </cell>
          <cell r="B100" t="str">
            <v>Perfuração rotativa para poço profundo em aluvião, arenito ou solos sedimentados em geral, diâmetro de 18" (450 mm)</v>
          </cell>
          <cell r="C100" t="str">
            <v>M</v>
          </cell>
          <cell r="D100">
            <v>1428.96</v>
          </cell>
        </row>
        <row r="101">
          <cell r="A101" t="str">
            <v>A.09.000.020417</v>
          </cell>
          <cell r="B101" t="str">
            <v>Perfuração rotativa para poço profundo em aluvião, arenito ou solos sedimentados em geral, diâmetro de 10" (250 mm)</v>
          </cell>
          <cell r="C101" t="str">
            <v>M</v>
          </cell>
          <cell r="D101">
            <v>405.33</v>
          </cell>
        </row>
        <row r="102">
          <cell r="A102" t="str">
            <v>A.09.000.020418</v>
          </cell>
          <cell r="B102" t="str">
            <v>Perfuração rotativa para poço profundo em aluvião, arenito ou solos sedimentados em geral, diâmetro de 12" (300 mm)</v>
          </cell>
          <cell r="C102" t="str">
            <v>M</v>
          </cell>
          <cell r="D102">
            <v>707.54</v>
          </cell>
        </row>
        <row r="103">
          <cell r="A103" t="str">
            <v>A.09.000.020419</v>
          </cell>
          <cell r="B103" t="str">
            <v>Perfuração para poço profundo em rocha alterada (basalto alterado) em geral, diâmetro de 8" (200 mm)</v>
          </cell>
          <cell r="C103" t="str">
            <v>M</v>
          </cell>
          <cell r="D103">
            <v>376.72</v>
          </cell>
        </row>
        <row r="104">
          <cell r="A104" t="str">
            <v>A.09.000.020420</v>
          </cell>
          <cell r="B104" t="str">
            <v>Perfuração para poço profundo em rocha alterada (basalto alterado) em geral, diâmetro de 10" (250 mm)</v>
          </cell>
          <cell r="C104" t="str">
            <v>M</v>
          </cell>
          <cell r="D104">
            <v>461.11</v>
          </cell>
        </row>
        <row r="105">
          <cell r="A105" t="str">
            <v>A.09.000.020421</v>
          </cell>
          <cell r="B105" t="str">
            <v>Perfuração para poço profundo em rocha alterada (basalto alterado) em geral, diâmetro de 12" (300 mm)</v>
          </cell>
          <cell r="C105" t="str">
            <v>M</v>
          </cell>
          <cell r="D105">
            <v>496.61</v>
          </cell>
        </row>
        <row r="106">
          <cell r="A106" t="str">
            <v>A.09.000.020422</v>
          </cell>
          <cell r="B106" t="str">
            <v>Perfuração roto-pneumática para poço profundo em rocha sã (basalto), diâmetro de 6" (150 mm)</v>
          </cell>
          <cell r="C106" t="str">
            <v>M</v>
          </cell>
          <cell r="D106">
            <v>293.43</v>
          </cell>
        </row>
        <row r="107">
          <cell r="A107" t="str">
            <v>A.09.000.020423</v>
          </cell>
          <cell r="B107" t="str">
            <v>Perfuração roto-pneumática para poço profundo em rocha sã (basalto), diâmetro de 8" (200 mm)</v>
          </cell>
          <cell r="C107" t="str">
            <v>M</v>
          </cell>
          <cell r="D107">
            <v>466.09</v>
          </cell>
        </row>
        <row r="108">
          <cell r="A108" t="str">
            <v>A.09.000.020424</v>
          </cell>
          <cell r="B108" t="str">
            <v>Perfuração roto-pneumática para poço profundo em rocha sã (basalto), diâmetro de 10" (250 mm)</v>
          </cell>
          <cell r="C108" t="str">
            <v>M</v>
          </cell>
          <cell r="D108">
            <v>677.96</v>
          </cell>
        </row>
        <row r="109">
          <cell r="A109" t="str">
            <v>A.09.000.020428</v>
          </cell>
          <cell r="B109" t="str">
            <v>Taxa de mobilização e desmobilização de equipamentos para execução de bombeamento, limpeza, desenvolvimento e teste de vazão</v>
          </cell>
          <cell r="C109" t="str">
            <v>TX</v>
          </cell>
          <cell r="D109">
            <v>3499.86</v>
          </cell>
        </row>
        <row r="110">
          <cell r="A110" t="str">
            <v>A.09.000.020429</v>
          </cell>
          <cell r="B110" t="str">
            <v>Taxa de mobilização e desmobilização de equipamentos para execução de perfuração para poço profundo - profundidade até 200 m</v>
          </cell>
          <cell r="C110" t="str">
            <v>TX</v>
          </cell>
          <cell r="D110">
            <v>8405.0300000000007</v>
          </cell>
        </row>
        <row r="111">
          <cell r="A111" t="str">
            <v>A.09.000.020430</v>
          </cell>
          <cell r="B111" t="str">
            <v>Tubo em chapa de aço 3/16", diâmetro de 12", para revestimento interno de poço profundo - fornecimento e aplicação (tubo sanitário)</v>
          </cell>
          <cell r="C111" t="str">
            <v>M</v>
          </cell>
          <cell r="D111">
            <v>1169.8499999999999</v>
          </cell>
        </row>
        <row r="112">
          <cell r="A112" t="str">
            <v>A.09.000.020431</v>
          </cell>
          <cell r="B112" t="str">
            <v>Tubo em chapa de aço 3/16", diâmetro de 14", para revestimento interno de poço profundo - fornecimento e aplicação (tubo sanitário)</v>
          </cell>
          <cell r="C112" t="str">
            <v>M</v>
          </cell>
          <cell r="D112">
            <v>1242.51</v>
          </cell>
        </row>
        <row r="113">
          <cell r="A113" t="str">
            <v>A.09.000.020432</v>
          </cell>
          <cell r="B113" t="str">
            <v>Tubo em chapa de aço 3/16", diâmetro de 16", para revestimento interno de poço profundo - fornecimento e aplicação</v>
          </cell>
          <cell r="C113" t="str">
            <v>M</v>
          </cell>
          <cell r="D113">
            <v>1471.62</v>
          </cell>
        </row>
        <row r="114">
          <cell r="A114" t="str">
            <v>A.09.000.020433</v>
          </cell>
          <cell r="B114" t="str">
            <v>Tubo preto DIN 2440 para revestimento interno de poço profundo, diâmetro de 6" (150 mm) - fornecimento e aplicação</v>
          </cell>
          <cell r="C114" t="str">
            <v>M</v>
          </cell>
          <cell r="D114">
            <v>546.26</v>
          </cell>
        </row>
        <row r="115">
          <cell r="A115" t="str">
            <v>A.09.000.020434</v>
          </cell>
          <cell r="B115" t="str">
            <v>Tubo preto DIN 2440 para revestimento interno de poço profundo, diâmetro de 8" (200 mm) - fornecimento e aplicação</v>
          </cell>
          <cell r="C115" t="str">
            <v>M</v>
          </cell>
          <cell r="D115">
            <v>827.98</v>
          </cell>
        </row>
        <row r="116">
          <cell r="A116" t="str">
            <v>A.09.000.020442</v>
          </cell>
          <cell r="B116" t="str">
            <v>Perfuração rotativa para poço profundo em aluvião, arenito ou solos sedimentados em geral, diâmetro de 26" (650 mm)</v>
          </cell>
          <cell r="C116" t="str">
            <v>M</v>
          </cell>
          <cell r="D116">
            <v>2310.65</v>
          </cell>
        </row>
        <row r="117">
          <cell r="A117" t="str">
            <v>A.09.000.020443</v>
          </cell>
          <cell r="B117" t="str">
            <v>Perfuração roto-pneumática para poço profundo em rocha sã (basalto), diâmetro de 12" (300 mm)</v>
          </cell>
          <cell r="C117" t="str">
            <v>M</v>
          </cell>
          <cell r="D117">
            <v>1742.4</v>
          </cell>
        </row>
        <row r="118">
          <cell r="A118" t="str">
            <v>A.09.000.020444</v>
          </cell>
          <cell r="B118" t="str">
            <v>Perfuração rotativa para poço profundo em aluvião, arenito ou solos sedimentados em geral, diâmetro de 20" (500 mm)</v>
          </cell>
          <cell r="C118" t="str">
            <v>M</v>
          </cell>
          <cell r="D118">
            <v>1622.98</v>
          </cell>
        </row>
        <row r="119">
          <cell r="A119" t="str">
            <v>A.09.000.020445</v>
          </cell>
          <cell r="B119" t="str">
            <v>Perfuração roto-pneumática para poço profundo em rocha sã (basalto), diâmetro de 18" (450 mm)</v>
          </cell>
          <cell r="C119" t="str">
            <v>M</v>
          </cell>
          <cell r="D119">
            <v>2689.49</v>
          </cell>
        </row>
        <row r="120">
          <cell r="A120" t="str">
            <v>A.09.000.020447</v>
          </cell>
          <cell r="B120" t="str">
            <v>Filtro PVC geomecânico nervurado tipo Standard para poço profundo, diâmetro 6" (150 mm) - fornecimento e aplicação</v>
          </cell>
          <cell r="C120" t="str">
            <v>M</v>
          </cell>
          <cell r="D120">
            <v>484.1</v>
          </cell>
        </row>
        <row r="121">
          <cell r="A121" t="str">
            <v>A.09.000.020448</v>
          </cell>
          <cell r="B121" t="str">
            <v>Pré-filtro tipo Jacareí (pedrisco arestado tipo 1,5/3,0 mm) - fornecimento e aplicação</v>
          </cell>
          <cell r="C121" t="str">
            <v>M3</v>
          </cell>
          <cell r="D121">
            <v>1901.99</v>
          </cell>
        </row>
        <row r="122">
          <cell r="A122" t="str">
            <v>A.09.000.020449</v>
          </cell>
          <cell r="B122" t="str">
            <v>Tubo em PVC geomecânico nervurado tipo Standard, diâmetro 6" (150 mm) - fornecimento e aplicação</v>
          </cell>
          <cell r="C122" t="str">
            <v>M</v>
          </cell>
          <cell r="D122">
            <v>340.7</v>
          </cell>
        </row>
        <row r="123">
          <cell r="A123" t="str">
            <v>A.09.000.020452</v>
          </cell>
          <cell r="B123" t="str">
            <v>Filtro PVC geomecânico nervurado tipo reforçado para poço profundo, diâmetro 8" (200 mm) - fornecimento e aplicação</v>
          </cell>
          <cell r="C123" t="str">
            <v>M</v>
          </cell>
          <cell r="D123">
            <v>856.69</v>
          </cell>
        </row>
        <row r="124">
          <cell r="A124" t="str">
            <v>A.09.000.020453</v>
          </cell>
          <cell r="B124" t="str">
            <v>Tubo em PVC geomecânico nervurado tipo reforçado, diâmetro 8" (200 mm) - fornecimento e aplicação</v>
          </cell>
          <cell r="C124" t="str">
            <v>M</v>
          </cell>
          <cell r="D124">
            <v>687.2</v>
          </cell>
        </row>
        <row r="125">
          <cell r="A125" t="str">
            <v>A.09.000.020454</v>
          </cell>
          <cell r="B125" t="str">
            <v>Perfuração rotativa para poço profundo em rocha sã (basalto), diâmetro de 14" (350 mm)</v>
          </cell>
          <cell r="C125" t="str">
            <v>M</v>
          </cell>
          <cell r="D125">
            <v>5157.41</v>
          </cell>
        </row>
        <row r="126">
          <cell r="A126" t="str">
            <v>A.09.000.020473</v>
          </cell>
          <cell r="B126" t="str">
            <v>Taxa de mobilização e desmobilização de equipamentos para execução de perfuração para poço profundo - profundidade acima de 300 m</v>
          </cell>
          <cell r="C126" t="str">
            <v>TX</v>
          </cell>
          <cell r="D126">
            <v>13208.1</v>
          </cell>
        </row>
        <row r="127">
          <cell r="A127" t="str">
            <v>A.09.000.020478</v>
          </cell>
          <cell r="B127" t="str">
            <v>Taxa de mobilização e desmobilização de equipamentos para execução de perfuração para poço profundo - profundidade acima de 200 m e até 300 m</v>
          </cell>
          <cell r="C127" t="str">
            <v>TX</v>
          </cell>
          <cell r="D127">
            <v>10753.59</v>
          </cell>
        </row>
        <row r="128">
          <cell r="A128" t="str">
            <v>A.09.000.020496</v>
          </cell>
          <cell r="B128" t="str">
            <v>Perfuração rotativa para poço profundo em aluvião, arenito ou solos sedimentados em geral, diâmetro de 22" (550 mm)</v>
          </cell>
          <cell r="C128" t="str">
            <v>M</v>
          </cell>
          <cell r="D128">
            <v>1904.56</v>
          </cell>
        </row>
        <row r="129">
          <cell r="A129" t="str">
            <v>A.09.000.020497</v>
          </cell>
          <cell r="B129" t="str">
            <v>Perfuração roto-pneumática para poço profundo em rocha sã (basalto), diâmetro de 14" (350 mm)</v>
          </cell>
          <cell r="C129" t="str">
            <v>M</v>
          </cell>
          <cell r="D129">
            <v>2110.88</v>
          </cell>
        </row>
        <row r="130">
          <cell r="A130" t="str">
            <v>A.09.000.020500</v>
          </cell>
          <cell r="B130" t="str">
            <v>Tubo em chapa de aço 3/16", para revestimento da boca de poço profundo, diâmetro 20" (508 mm) - fornecimento e aplicação</v>
          </cell>
          <cell r="C130" t="str">
            <v>M</v>
          </cell>
          <cell r="D130">
            <v>1599.38</v>
          </cell>
        </row>
        <row r="131">
          <cell r="A131" t="str">
            <v>A.09.000.020506</v>
          </cell>
          <cell r="B131" t="str">
            <v>Licença de perfuração para poço profundo conforme Portaria DAEE nº 1.630 de 30/05/2017  e suas complementares 1.631 a 1.635 e Instrução Técnica DPO nº 10 de 30/05/2017 do DAEE</v>
          </cell>
          <cell r="C131" t="str">
            <v>UN</v>
          </cell>
          <cell r="D131">
            <v>5676.51</v>
          </cell>
        </row>
        <row r="132">
          <cell r="A132" t="str">
            <v>A.09.000.020507</v>
          </cell>
          <cell r="B132" t="str">
            <v>Outorga de direito de uso para poço profundo conforme Portaria DAEE nº 1.630 de 30/05/2017 e suas complementares 1.631 a 1.635 e Instrução Técnica DPO nº 10 de 30/05/2017 do DAEE</v>
          </cell>
          <cell r="C132" t="str">
            <v>UN</v>
          </cell>
          <cell r="D132">
            <v>4146.59</v>
          </cell>
        </row>
        <row r="133">
          <cell r="A133" t="str">
            <v>A.09.000.020897</v>
          </cell>
          <cell r="B133" t="str">
            <v>Perfuração rotativa para poço profundo em camadas de solos sedimentares, diâmetro de 8.1/2" (215,90 mm)</v>
          </cell>
          <cell r="C133" t="str">
            <v>M</v>
          </cell>
          <cell r="D133">
            <v>368.46</v>
          </cell>
        </row>
        <row r="134">
          <cell r="A134" t="str">
            <v>A.09.000.020898</v>
          </cell>
          <cell r="B134" t="str">
            <v>Tubo liso em aço galvanizado conforme norma ABNT NBR 5590, espessura de 1/4" (6,35 mm), diâmetro de 6" (152,40 mm), união solda - fornecimento e aplicação</v>
          </cell>
          <cell r="C134" t="str">
            <v>M</v>
          </cell>
          <cell r="D134">
            <v>514.78</v>
          </cell>
        </row>
        <row r="135">
          <cell r="A135" t="str">
            <v>A.09.000.020899</v>
          </cell>
          <cell r="B135" t="str">
            <v>Filtro espiralado em aço galvanizado tipo reforçado para poço profundo, diâmetro de 6" (152,40 mm) - fornecimento e aplicação</v>
          </cell>
          <cell r="C135" t="str">
            <v>M</v>
          </cell>
          <cell r="D135">
            <v>1269.0899999999999</v>
          </cell>
        </row>
        <row r="136">
          <cell r="A136" t="str">
            <v>A.09.000.020900</v>
          </cell>
          <cell r="B136" t="str">
            <v>Perfuração rotativa para poço profundo em solos e/ou rocha metassedimentar alterada em geral, diâmetro de 20" (508 mm)</v>
          </cell>
          <cell r="C136" t="str">
            <v>M</v>
          </cell>
          <cell r="D136">
            <v>471.25</v>
          </cell>
        </row>
        <row r="137">
          <cell r="A137" t="str">
            <v>A.09.000.020901</v>
          </cell>
          <cell r="B137" t="str">
            <v>Perfuração roto-pneumática para poço profundo em rocha metassedimentar em geral, diâmetro de 12.1/4" (311,15 mm)</v>
          </cell>
          <cell r="C137" t="str">
            <v>M</v>
          </cell>
          <cell r="D137">
            <v>1310.77</v>
          </cell>
        </row>
        <row r="138">
          <cell r="A138" t="str">
            <v>A.09.000.020902</v>
          </cell>
          <cell r="B138" t="str">
            <v>Tubo de aço preto, com costura (soldado), para revestimento interno de poço profundo, diâmetro de 6" (152,40 mm), espessura de 1/4" (6,35 mm) - fornecimento e aplicação</v>
          </cell>
          <cell r="C138" t="str">
            <v>M</v>
          </cell>
          <cell r="D138">
            <v>553.49</v>
          </cell>
        </row>
        <row r="139">
          <cell r="A139" t="str">
            <v>A.09.000.020925</v>
          </cell>
          <cell r="B139" t="str">
            <v>Filtro espiralado em aço inoxidável tipo reforçado para poço profundo, diâmetro de 6" (152,40 mm) - fornecimento e aplicação</v>
          </cell>
          <cell r="C139" t="str">
            <v>M</v>
          </cell>
          <cell r="D139">
            <v>2301.81</v>
          </cell>
        </row>
        <row r="140">
          <cell r="A140" t="str">
            <v>A.09.000.020926</v>
          </cell>
          <cell r="B140" t="str">
            <v>Centralizador de coluna para poço profundo, diâmetro de 4´ ou 6´ - fornecimento e aplicação</v>
          </cell>
          <cell r="C140" t="str">
            <v>UN</v>
          </cell>
          <cell r="D140">
            <v>323.12</v>
          </cell>
        </row>
        <row r="141">
          <cell r="A141" t="str">
            <v>A.09.000.020927</v>
          </cell>
          <cell r="B141" t="str">
            <v>Ensaio de vazão escalonado para poço profundo, conforme Norma ABNT NBR 12244</v>
          </cell>
          <cell r="C141" t="str">
            <v>H</v>
          </cell>
          <cell r="D141">
            <v>306.41000000000003</v>
          </cell>
        </row>
        <row r="142">
          <cell r="A142" t="str">
            <v>A.09.000.020928</v>
          </cell>
          <cell r="B142" t="str">
            <v>Ensaio de recuperação de nível para poço profundo, conforme Norma ABNT NBR 12244</v>
          </cell>
          <cell r="C142" t="str">
            <v>H</v>
          </cell>
          <cell r="D142">
            <v>290.7</v>
          </cell>
        </row>
        <row r="143">
          <cell r="A143" t="str">
            <v>A.09.000.020929</v>
          </cell>
          <cell r="B143" t="str">
            <v>Lacre do poço profundo (tampa), conforme Instrução Técnica DPO nº 10 de 30/05/2017 do DAEE - fornecimento e aplicação</v>
          </cell>
          <cell r="C143" t="str">
            <v>UN</v>
          </cell>
          <cell r="D143">
            <v>996.43</v>
          </cell>
        </row>
        <row r="144">
          <cell r="A144" t="str">
            <v>A.09.000.020930</v>
          </cell>
          <cell r="B144" t="str">
            <v>Parecer técnico junto a CETESB conforme critérios específicos determinados na Instrução Técnica DPO nº 10 de 30/05/2017 do DAEE</v>
          </cell>
          <cell r="C144" t="str">
            <v>UN</v>
          </cell>
          <cell r="D144">
            <v>7153.14</v>
          </cell>
        </row>
        <row r="145">
          <cell r="A145" t="str">
            <v>A.09.000.090378</v>
          </cell>
          <cell r="B145" t="str">
            <v>Pré-filtro tipo Pérola (seixos selecionados tipo 1,0/2,0 mm) - fornecimento e aplicação</v>
          </cell>
          <cell r="C145" t="str">
            <v>M3</v>
          </cell>
          <cell r="D145">
            <v>1588</v>
          </cell>
        </row>
        <row r="146">
          <cell r="A146" t="str">
            <v>A.09.000.090380</v>
          </cell>
          <cell r="B146" t="str">
            <v>Perfilagem elétrica de poço profundo com perfil raio gama</v>
          </cell>
          <cell r="C146" t="str">
            <v>M</v>
          </cell>
          <cell r="D146">
            <v>172.03</v>
          </cell>
        </row>
        <row r="147">
          <cell r="A147" t="str">
            <v>A.09.000.090429</v>
          </cell>
          <cell r="B147" t="str">
            <v>Perfilagem ótica (filmagem / endoscopia) de poço profundo</v>
          </cell>
          <cell r="C147" t="str">
            <v>M</v>
          </cell>
          <cell r="D147">
            <v>88.42</v>
          </cell>
        </row>
        <row r="148">
          <cell r="A148" t="str">
            <v>A.10.000.012114</v>
          </cell>
          <cell r="B148" t="str">
            <v>Realimentador automático de 1', ref. fabricação Acqua Save ou equivalente</v>
          </cell>
          <cell r="C148" t="str">
            <v>UN</v>
          </cell>
          <cell r="D148">
            <v>873.38</v>
          </cell>
        </row>
        <row r="149">
          <cell r="A149" t="str">
            <v>A.10.000.012115</v>
          </cell>
          <cell r="B149" t="str">
            <v>Sifão ladrão em polietileno para extravasão, diâmetro de 100mm, ref. fabricação Acqua Save ou equivalente</v>
          </cell>
          <cell r="C149" t="str">
            <v>UN</v>
          </cell>
          <cell r="D149">
            <v>287.85000000000002</v>
          </cell>
        </row>
        <row r="150">
          <cell r="A150" t="str">
            <v>A.10.000.066607</v>
          </cell>
          <cell r="B150" t="str">
            <v>Peneira estática em poliéster reforçado de fibra de vidro (PRFV) com tela de aço inoxidável AISI 304, malha de 1,5 mm, vazão de 50 l/s; ref. PE-03 da SanecomFibra ou equivalente</v>
          </cell>
          <cell r="C150" t="str">
            <v>CJ</v>
          </cell>
          <cell r="D150">
            <v>19838.87</v>
          </cell>
        </row>
        <row r="151">
          <cell r="A151" t="str">
            <v>A.10.000.092000</v>
          </cell>
          <cell r="B151" t="str">
            <v>Análises químicas laboratoriais em amostra de efluente, conforme CONAMA 357 de 2005 - Artigos 10 e 15 (Água Doce - Classe II), exigências CETESB e para tratamento de fósforo e nitrogênio</v>
          </cell>
          <cell r="C151" t="str">
            <v>CJ</v>
          </cell>
          <cell r="D151">
            <v>7478.77</v>
          </cell>
        </row>
        <row r="152">
          <cell r="A152" t="str">
            <v>A.10.000.092001</v>
          </cell>
          <cell r="B152" t="str">
            <v>Análises químicas laboratoriais em amostra de efluente, conforme CONAMA 357 de 2005 (Água Doce - Classe II)</v>
          </cell>
          <cell r="C152" t="str">
            <v>CJ</v>
          </cell>
          <cell r="D152">
            <v>5403.22</v>
          </cell>
        </row>
        <row r="153">
          <cell r="A153" t="str">
            <v>A.10.000.092210</v>
          </cell>
          <cell r="B153" t="str">
            <v>Medidor vazão "Parshall" em fibra de vidro, garganta W= 3´ com régua medidora, conforme Norma ASTM D-1941, ref. SanecomFibra, Caldefiber, Werjen ou equivalente</v>
          </cell>
          <cell r="C153" t="str">
            <v>UN</v>
          </cell>
          <cell r="D153">
            <v>1752.09</v>
          </cell>
        </row>
        <row r="154">
          <cell r="A154" t="str">
            <v>A.11.000.020364</v>
          </cell>
          <cell r="B154" t="str">
            <v>Locação de escoramento tubular metálico (pontual ou em quadros)</v>
          </cell>
          <cell r="C154" t="str">
            <v>KGMES</v>
          </cell>
          <cell r="D154">
            <v>0.85</v>
          </cell>
        </row>
        <row r="155">
          <cell r="A155" t="str">
            <v>A.11.000.020376</v>
          </cell>
          <cell r="B155" t="str">
            <v>Locação de quadros metálicos para plataforma de proteção perimetral, com lateral inclinada de 45°, largura 2,05+0,80m (desenvolvida)</v>
          </cell>
          <cell r="C155" t="str">
            <v>UNMES</v>
          </cell>
          <cell r="D155">
            <v>30.11</v>
          </cell>
        </row>
        <row r="156">
          <cell r="A156" t="str">
            <v>A.12.000.021081</v>
          </cell>
          <cell r="B156" t="str">
            <v>Container guarita, módulo metálico aço galvanizado 2,00x2,30m ou 2,30x2,30m, vão livre, forro térmico, piso concreto, cimentado, madeira ou material equivalente</v>
          </cell>
          <cell r="C156" t="str">
            <v>UNMES</v>
          </cell>
          <cell r="D156">
            <v>594.62</v>
          </cell>
        </row>
        <row r="157">
          <cell r="A157" t="str">
            <v>A.12.000.021097</v>
          </cell>
          <cell r="B157" t="str">
            <v>Container alojamento, módulo metálico em aço galvanizado de 6,0x2,3x1,5m, vão livre, piso de concreto, cimentado, madeira ou material equivalente</v>
          </cell>
          <cell r="C157" t="str">
            <v>UNMES</v>
          </cell>
          <cell r="D157">
            <v>698.66</v>
          </cell>
        </row>
        <row r="158">
          <cell r="A158" t="str">
            <v>A.12.000.021098</v>
          </cell>
          <cell r="B158" t="str">
            <v>Container sanitário, módulo aço galvanizado, 2 vasos sanitários, 2 lavatórios/calha e 2 mictórios/calha, 4 pontos para chuveiro, piso impermeável e antiderrapante</v>
          </cell>
          <cell r="C158" t="str">
            <v>UNMES</v>
          </cell>
          <cell r="D158">
            <v>1022.93</v>
          </cell>
        </row>
        <row r="159">
          <cell r="A159" t="str">
            <v>A.12.000.021099</v>
          </cell>
          <cell r="B159" t="str">
            <v>Container depósito, módulo metálico em aço galvanizado de 6,0x2,3x2,5m, vão livre, piso de concreto, cimentado, madeira ou material equivalente</v>
          </cell>
          <cell r="C159" t="str">
            <v>UNMES</v>
          </cell>
          <cell r="D159">
            <v>669.42</v>
          </cell>
        </row>
        <row r="160">
          <cell r="A160" t="str">
            <v>A.12.000.021100</v>
          </cell>
          <cell r="B160" t="str">
            <v>Container escritório com WC, em aço galvanizado, piso compensado naval (escritório), 1 vaso sanitário, 1 lavatório, 1 ponto para chuveiro, piso impermeável e antiderrapante (WC)</v>
          </cell>
          <cell r="C160" t="str">
            <v>UNMES</v>
          </cell>
          <cell r="D160">
            <v>1067.98</v>
          </cell>
        </row>
        <row r="161">
          <cell r="A161" t="str">
            <v>A.13.000.020661</v>
          </cell>
          <cell r="B161" t="str">
            <v>Análise físico-química e bacteriológica da água para poço profundo, conforme portaria 2914/2011, anexos I, VII e X do Ministério da Saúde</v>
          </cell>
          <cell r="C161" t="str">
            <v>CJ</v>
          </cell>
          <cell r="D161">
            <v>2896.02</v>
          </cell>
        </row>
        <row r="162">
          <cell r="A162" t="str">
            <v>A.14.000.038043</v>
          </cell>
          <cell r="B162" t="str">
            <v>Saco de ráfia - capacidade 50 kg - dimensões (60 x 90)cm</v>
          </cell>
          <cell r="C162" t="str">
            <v>UN</v>
          </cell>
          <cell r="D162">
            <v>3.06</v>
          </cell>
        </row>
        <row r="163">
          <cell r="A163" t="str">
            <v>A.14.000.081900</v>
          </cell>
          <cell r="B163" t="str">
            <v>Banheiro químico, modelo Standard, com limpeza 1 vez por semana e descarte conforme exigências da CETESB</v>
          </cell>
          <cell r="C163" t="str">
            <v>UNMES</v>
          </cell>
          <cell r="D163">
            <v>804.1</v>
          </cell>
        </row>
        <row r="164">
          <cell r="A164" t="str">
            <v>B.01.000.010101</v>
          </cell>
          <cell r="B164" t="str">
            <v>Ajudante geral</v>
          </cell>
          <cell r="C164" t="str">
            <v>H</v>
          </cell>
          <cell r="D164">
            <v>8.5299999999999994</v>
          </cell>
        </row>
        <row r="165">
          <cell r="A165" t="str">
            <v>B.01.000.010106</v>
          </cell>
          <cell r="B165" t="str">
            <v>Azulejista</v>
          </cell>
          <cell r="C165" t="str">
            <v>H</v>
          </cell>
          <cell r="D165">
            <v>10.38</v>
          </cell>
        </row>
        <row r="166">
          <cell r="A166" t="str">
            <v>B.01.000.010109</v>
          </cell>
          <cell r="B166" t="str">
            <v>Esgoteiro/cavoqueiro</v>
          </cell>
          <cell r="C166" t="str">
            <v>H</v>
          </cell>
          <cell r="D166">
            <v>10.38</v>
          </cell>
        </row>
        <row r="167">
          <cell r="A167" t="str">
            <v>B.01.000.010111</v>
          </cell>
          <cell r="B167" t="str">
            <v>Carpinteiro</v>
          </cell>
          <cell r="C167" t="str">
            <v>H</v>
          </cell>
          <cell r="D167">
            <v>10.38</v>
          </cell>
        </row>
        <row r="168">
          <cell r="A168" t="str">
            <v>B.01.000.010112</v>
          </cell>
          <cell r="B168" t="str">
            <v>Ajudante de carpinteiro</v>
          </cell>
          <cell r="C168" t="str">
            <v>H</v>
          </cell>
          <cell r="D168">
            <v>8.5299999999999994</v>
          </cell>
        </row>
        <row r="169">
          <cell r="A169" t="str">
            <v>B.01.000.010115</v>
          </cell>
          <cell r="B169" t="str">
            <v>Eletricista</v>
          </cell>
          <cell r="C169" t="str">
            <v>H</v>
          </cell>
          <cell r="D169">
            <v>12.44</v>
          </cell>
        </row>
        <row r="170">
          <cell r="A170" t="str">
            <v>B.01.000.010116</v>
          </cell>
          <cell r="B170" t="str">
            <v>Ajudante eletricista</v>
          </cell>
          <cell r="C170" t="str">
            <v>H</v>
          </cell>
          <cell r="D170">
            <v>8.5299999999999994</v>
          </cell>
        </row>
        <row r="171">
          <cell r="A171" t="str">
            <v>B.01.000.010117</v>
          </cell>
          <cell r="B171" t="str">
            <v>Eletrotécnico montador</v>
          </cell>
          <cell r="C171" t="str">
            <v>H</v>
          </cell>
          <cell r="D171">
            <v>27.32</v>
          </cell>
        </row>
        <row r="172">
          <cell r="A172" t="str">
            <v>B.01.000.010118</v>
          </cell>
          <cell r="B172" t="str">
            <v>Encanador</v>
          </cell>
          <cell r="C172" t="str">
            <v>H</v>
          </cell>
          <cell r="D172">
            <v>12.44</v>
          </cell>
        </row>
        <row r="173">
          <cell r="A173" t="str">
            <v>B.01.000.010119</v>
          </cell>
          <cell r="B173" t="str">
            <v>Ajudante de encanador</v>
          </cell>
          <cell r="C173" t="str">
            <v>H</v>
          </cell>
          <cell r="D173">
            <v>8.5299999999999994</v>
          </cell>
        </row>
        <row r="174">
          <cell r="A174" t="str">
            <v>B.01.000.010121</v>
          </cell>
          <cell r="B174" t="str">
            <v>Ferreiro/armador</v>
          </cell>
          <cell r="C174" t="str">
            <v>H</v>
          </cell>
          <cell r="D174">
            <v>10.38</v>
          </cell>
        </row>
        <row r="175">
          <cell r="A175" t="str">
            <v>B.01.000.010122</v>
          </cell>
          <cell r="B175" t="str">
            <v>Ajudante de ferreiro</v>
          </cell>
          <cell r="C175" t="str">
            <v>H</v>
          </cell>
          <cell r="D175">
            <v>8.5299999999999994</v>
          </cell>
        </row>
        <row r="176">
          <cell r="A176" t="str">
            <v>B.01.000.010123</v>
          </cell>
          <cell r="B176" t="str">
            <v>Gesseiro</v>
          </cell>
          <cell r="C176" t="str">
            <v>H</v>
          </cell>
          <cell r="D176">
            <v>10.38</v>
          </cell>
        </row>
        <row r="177">
          <cell r="A177" t="str">
            <v>B.01.000.010124</v>
          </cell>
          <cell r="B177" t="str">
            <v>Graniteiro</v>
          </cell>
          <cell r="C177" t="str">
            <v>H</v>
          </cell>
          <cell r="D177">
            <v>12.44</v>
          </cell>
        </row>
        <row r="178">
          <cell r="A178" t="str">
            <v>B.01.000.010126</v>
          </cell>
          <cell r="B178" t="str">
            <v>Jardineiro</v>
          </cell>
          <cell r="C178" t="str">
            <v>H</v>
          </cell>
          <cell r="D178">
            <v>10.38</v>
          </cell>
        </row>
        <row r="179">
          <cell r="A179" t="str">
            <v>B.01.000.010130</v>
          </cell>
          <cell r="B179" t="str">
            <v>Marceneiro</v>
          </cell>
          <cell r="C179" t="str">
            <v>H</v>
          </cell>
          <cell r="D179">
            <v>15.95</v>
          </cell>
        </row>
        <row r="180">
          <cell r="A180" t="str">
            <v>B.01.000.010139</v>
          </cell>
          <cell r="B180" t="str">
            <v>Pedreiro</v>
          </cell>
          <cell r="C180" t="str">
            <v>H</v>
          </cell>
          <cell r="D180">
            <v>10.38</v>
          </cell>
        </row>
        <row r="181">
          <cell r="A181" t="str">
            <v>B.01.000.010140</v>
          </cell>
          <cell r="B181" t="str">
            <v>Pintor</v>
          </cell>
          <cell r="C181" t="str">
            <v>H</v>
          </cell>
          <cell r="D181">
            <v>12.44</v>
          </cell>
        </row>
        <row r="182">
          <cell r="A182" t="str">
            <v>B.01.000.010141</v>
          </cell>
          <cell r="B182" t="str">
            <v>Ajudante de pintor</v>
          </cell>
          <cell r="C182" t="str">
            <v>H</v>
          </cell>
          <cell r="D182">
            <v>8.5299999999999994</v>
          </cell>
        </row>
        <row r="183">
          <cell r="A183" t="str">
            <v>B.01.000.010142</v>
          </cell>
          <cell r="B183" t="str">
            <v>Poceiro</v>
          </cell>
          <cell r="C183" t="str">
            <v>H</v>
          </cell>
          <cell r="D183">
            <v>12.44</v>
          </cell>
        </row>
        <row r="184">
          <cell r="A184" t="str">
            <v>B.01.000.010143</v>
          </cell>
          <cell r="B184" t="str">
            <v>Operador</v>
          </cell>
          <cell r="C184" t="str">
            <v>H</v>
          </cell>
          <cell r="D184">
            <v>16.23</v>
          </cell>
        </row>
        <row r="185">
          <cell r="A185" t="str">
            <v>B.01.000.010144</v>
          </cell>
          <cell r="B185" t="str">
            <v>Serralheiro</v>
          </cell>
          <cell r="C185" t="str">
            <v>H</v>
          </cell>
          <cell r="D185">
            <v>13.64</v>
          </cell>
        </row>
        <row r="186">
          <cell r="A186" t="str">
            <v>B.01.000.010145</v>
          </cell>
          <cell r="B186" t="str">
            <v>Ajudante serralheiro</v>
          </cell>
          <cell r="C186" t="str">
            <v>H</v>
          </cell>
          <cell r="D186">
            <v>8.5299999999999994</v>
          </cell>
        </row>
        <row r="187">
          <cell r="A187" t="str">
            <v>B.01.000.010146</v>
          </cell>
          <cell r="B187" t="str">
            <v>Servente</v>
          </cell>
          <cell r="C187" t="str">
            <v>H</v>
          </cell>
          <cell r="D187">
            <v>8.5299999999999994</v>
          </cell>
        </row>
        <row r="188">
          <cell r="A188" t="str">
            <v>B.01.000.010148</v>
          </cell>
          <cell r="B188" t="str">
            <v>Soldador</v>
          </cell>
          <cell r="C188" t="str">
            <v>H</v>
          </cell>
          <cell r="D188">
            <v>12.44</v>
          </cell>
        </row>
        <row r="189">
          <cell r="A189" t="str">
            <v>B.01.000.010160</v>
          </cell>
          <cell r="B189" t="str">
            <v>Ajudante de topógrafo</v>
          </cell>
          <cell r="C189" t="str">
            <v>H</v>
          </cell>
          <cell r="D189">
            <v>8.5299999999999994</v>
          </cell>
        </row>
        <row r="190">
          <cell r="A190" t="str">
            <v>B.01.000.010185</v>
          </cell>
          <cell r="B190" t="str">
            <v>Topografo</v>
          </cell>
          <cell r="C190" t="str">
            <v>H</v>
          </cell>
          <cell r="D190">
            <v>18.059999999999999</v>
          </cell>
        </row>
        <row r="191">
          <cell r="A191" t="str">
            <v>B.01.000.010186</v>
          </cell>
          <cell r="B191" t="str">
            <v>Vidraceiro</v>
          </cell>
          <cell r="C191" t="str">
            <v>H</v>
          </cell>
          <cell r="D191">
            <v>12.44</v>
          </cell>
        </row>
        <row r="192">
          <cell r="A192" t="str">
            <v>B.01.000.010187</v>
          </cell>
          <cell r="B192" t="str">
            <v>Desenhista</v>
          </cell>
          <cell r="C192" t="str">
            <v>H</v>
          </cell>
          <cell r="D192">
            <v>16.09</v>
          </cell>
        </row>
        <row r="193">
          <cell r="A193" t="str">
            <v>B.01.000.010195</v>
          </cell>
          <cell r="B193" t="str">
            <v>Ajudante de esgoteiro</v>
          </cell>
          <cell r="C193" t="str">
            <v>H</v>
          </cell>
          <cell r="D193">
            <v>8.5299999999999994</v>
          </cell>
        </row>
        <row r="194">
          <cell r="A194" t="str">
            <v>B.01.000.010197</v>
          </cell>
          <cell r="B194" t="str">
            <v>Oficial de eletrificação</v>
          </cell>
          <cell r="C194" t="str">
            <v>H</v>
          </cell>
          <cell r="D194">
            <v>21.52</v>
          </cell>
        </row>
        <row r="195">
          <cell r="A195" t="str">
            <v>B.01.000.010198</v>
          </cell>
          <cell r="B195" t="str">
            <v>Técnico equipamentos informática</v>
          </cell>
          <cell r="C195" t="str">
            <v>H</v>
          </cell>
          <cell r="D195">
            <v>15.51</v>
          </cell>
        </row>
        <row r="196">
          <cell r="A196" t="str">
            <v>B.01.000.010506</v>
          </cell>
          <cell r="B196" t="str">
            <v>Montador</v>
          </cell>
          <cell r="C196" t="str">
            <v>H</v>
          </cell>
          <cell r="D196">
            <v>15.49</v>
          </cell>
        </row>
        <row r="197">
          <cell r="A197" t="str">
            <v>B.01.000.010507</v>
          </cell>
          <cell r="B197" t="str">
            <v>Montador eletromecânico</v>
          </cell>
          <cell r="C197" t="str">
            <v>H</v>
          </cell>
          <cell r="D197">
            <v>29.88</v>
          </cell>
        </row>
        <row r="198">
          <cell r="A198" t="str">
            <v>B.01.000.020112</v>
          </cell>
          <cell r="B198" t="str">
            <v>Coordenador de projetos</v>
          </cell>
          <cell r="C198" t="str">
            <v>H</v>
          </cell>
          <cell r="D198">
            <v>143.1</v>
          </cell>
        </row>
        <row r="199">
          <cell r="A199" t="str">
            <v>B.01.000.020113</v>
          </cell>
          <cell r="B199" t="str">
            <v>Arquiteto junior</v>
          </cell>
          <cell r="C199" t="str">
            <v>H</v>
          </cell>
          <cell r="D199">
            <v>47.78</v>
          </cell>
        </row>
        <row r="200">
          <cell r="A200" t="str">
            <v>B.01.000.020114</v>
          </cell>
          <cell r="B200" t="str">
            <v>Arquiteto senior</v>
          </cell>
          <cell r="C200" t="str">
            <v>H</v>
          </cell>
          <cell r="D200">
            <v>57.76</v>
          </cell>
        </row>
        <row r="201">
          <cell r="A201" t="str">
            <v>B.01.000.020115</v>
          </cell>
          <cell r="B201" t="str">
            <v>Engenheiro junior de civil</v>
          </cell>
          <cell r="C201" t="str">
            <v>H</v>
          </cell>
          <cell r="D201">
            <v>50.32</v>
          </cell>
        </row>
        <row r="202">
          <cell r="A202" t="str">
            <v>B.01.000.020116</v>
          </cell>
          <cell r="B202" t="str">
            <v>Engenheiro junior de elétrica</v>
          </cell>
          <cell r="C202" t="str">
            <v>H</v>
          </cell>
          <cell r="D202">
            <v>53.67</v>
          </cell>
        </row>
        <row r="203">
          <cell r="A203" t="str">
            <v>B.01.000.020117</v>
          </cell>
          <cell r="B203" t="str">
            <v>Engenheiro junior de mecânica</v>
          </cell>
          <cell r="C203" t="str">
            <v>H</v>
          </cell>
          <cell r="D203">
            <v>45.31</v>
          </cell>
        </row>
        <row r="204">
          <cell r="A204" t="str">
            <v>B.01.000.020118</v>
          </cell>
          <cell r="B204" t="str">
            <v>Engenheiro senior de civil</v>
          </cell>
          <cell r="C204" t="str">
            <v>H</v>
          </cell>
          <cell r="D204">
            <v>84.36</v>
          </cell>
        </row>
        <row r="205">
          <cell r="A205" t="str">
            <v>B.01.000.020119</v>
          </cell>
          <cell r="B205" t="str">
            <v>Engenheiro senior de elétrica</v>
          </cell>
          <cell r="C205" t="str">
            <v>H</v>
          </cell>
          <cell r="D205">
            <v>84.69</v>
          </cell>
        </row>
        <row r="206">
          <cell r="A206" t="str">
            <v>B.01.000.020120</v>
          </cell>
          <cell r="B206" t="str">
            <v>Engenheiro senior de mecânica</v>
          </cell>
          <cell r="C206" t="str">
            <v>H</v>
          </cell>
          <cell r="D206">
            <v>107.43</v>
          </cell>
        </row>
        <row r="207">
          <cell r="A207" t="str">
            <v>B.01.000.020121</v>
          </cell>
          <cell r="B207" t="str">
            <v>Projetista pleno - nível técnico</v>
          </cell>
          <cell r="C207" t="str">
            <v>H</v>
          </cell>
          <cell r="D207">
            <v>46.55</v>
          </cell>
        </row>
        <row r="208">
          <cell r="A208" t="str">
            <v>B.01.000.020122</v>
          </cell>
          <cell r="B208" t="str">
            <v>Desenhista pleno/cadista</v>
          </cell>
          <cell r="C208" t="str">
            <v>H</v>
          </cell>
          <cell r="D208">
            <v>21.56</v>
          </cell>
        </row>
        <row r="209">
          <cell r="A209" t="str">
            <v>B.02.000.020508</v>
          </cell>
          <cell r="B209" t="str">
            <v>Cimento CPII-E-32 (sacos de 50 kg)</v>
          </cell>
          <cell r="C209" t="str">
            <v>KG</v>
          </cell>
          <cell r="D209">
            <v>0.69</v>
          </cell>
        </row>
        <row r="210">
          <cell r="A210" t="str">
            <v>B.02.000.020509</v>
          </cell>
          <cell r="B210" t="str">
            <v>Cimento branco comum (sacos de 20 kg)</v>
          </cell>
          <cell r="C210" t="str">
            <v>KG</v>
          </cell>
          <cell r="D210">
            <v>3.02</v>
          </cell>
        </row>
        <row r="211">
          <cell r="A211" t="str">
            <v>B.02.000.020529</v>
          </cell>
          <cell r="B211" t="str">
            <v>Massa (só material) cor marfim, Classic Spray HD da Argamont ou equivalente</v>
          </cell>
          <cell r="C211" t="str">
            <v>KG</v>
          </cell>
          <cell r="D211">
            <v>2.13</v>
          </cell>
        </row>
        <row r="212">
          <cell r="A212" t="str">
            <v>B.02.000.026680</v>
          </cell>
          <cell r="B212" t="str">
            <v>Nitobond EPD Adesivo estrutural à base de resina epoxi de alta viscosidade</v>
          </cell>
          <cell r="C212" t="str">
            <v>KG</v>
          </cell>
          <cell r="D212">
            <v>43.66</v>
          </cell>
        </row>
        <row r="213">
          <cell r="A213" t="str">
            <v>B.02.000.028016</v>
          </cell>
          <cell r="B213" t="str">
            <v>Adesivo de alto desempenho (embalagem em balde de 18 kg)</v>
          </cell>
          <cell r="C213" t="str">
            <v>KG</v>
          </cell>
          <cell r="D213">
            <v>14.79</v>
          </cell>
        </row>
        <row r="214">
          <cell r="A214" t="str">
            <v>B.02.000.034597</v>
          </cell>
          <cell r="B214" t="str">
            <v>Argamassa com resistência química, térmica e vibração, para áreas com altas temperaturas até 300°C, ref. Argamassa Kitchen ou equivalente</v>
          </cell>
          <cell r="C214" t="str">
            <v>KG</v>
          </cell>
          <cell r="D214">
            <v>18.28</v>
          </cell>
        </row>
        <row r="215">
          <cell r="A215" t="str">
            <v>B.02.000.037043</v>
          </cell>
          <cell r="B215" t="str">
            <v>Massa para vidro comum branca e/ou cinza</v>
          </cell>
          <cell r="C215" t="str">
            <v>KG</v>
          </cell>
          <cell r="D215">
            <v>3.44</v>
          </cell>
        </row>
        <row r="216">
          <cell r="A216" t="str">
            <v>B.02.000.037501</v>
          </cell>
          <cell r="B216" t="str">
            <v>Massa plástica para mármore e granito</v>
          </cell>
          <cell r="C216" t="str">
            <v>KG</v>
          </cell>
          <cell r="D216">
            <v>37.950000000000003</v>
          </cell>
        </row>
        <row r="217">
          <cell r="A217" t="str">
            <v>B.02.000.038504</v>
          </cell>
          <cell r="B217" t="str">
            <v>Argamassa polimérica do tipo Anchortec Anchormassa S2 da Fosroc, Denvertec 700 da Denver, ou equivalente</v>
          </cell>
          <cell r="C217" t="str">
            <v>KG</v>
          </cell>
          <cell r="D217">
            <v>4</v>
          </cell>
        </row>
        <row r="218">
          <cell r="A218" t="str">
            <v>B.02.000.039024</v>
          </cell>
          <cell r="B218" t="str">
            <v>Argamassa polimérica impermeabilizante, referência Sikatop 100, Tec Plus Top da Quartzolit Weber ou equivalente</v>
          </cell>
          <cell r="C218" t="str">
            <v>KG</v>
          </cell>
          <cell r="D218">
            <v>2.76</v>
          </cell>
        </row>
        <row r="219">
          <cell r="A219" t="str">
            <v>B.02.000.039026</v>
          </cell>
          <cell r="B219" t="str">
            <v>Impermeabilização em membrana à base de resina termoplástica e cimentos aditivados com reforço em tela poliéster; ref. Viaplus 5000 da Viapol ou equivalente</v>
          </cell>
          <cell r="C219" t="str">
            <v>KG</v>
          </cell>
          <cell r="D219">
            <v>9.36</v>
          </cell>
        </row>
        <row r="220">
          <cell r="A220" t="str">
            <v>B.02.000.039027</v>
          </cell>
          <cell r="B220" t="str">
            <v>Rejunte flexível cores diversas, para áreas interna e externa, pisos e paredes, juntas de 2 a 10 mm</v>
          </cell>
          <cell r="C220" t="str">
            <v>KG</v>
          </cell>
          <cell r="D220">
            <v>6.2</v>
          </cell>
        </row>
        <row r="221">
          <cell r="A221" t="str">
            <v>B.02.000.039028</v>
          </cell>
          <cell r="B221" t="str">
            <v>Rejunte antiácido bicomponente, à base de resina furânica, para rejuntamento de placas cerâmicas anticorrosivas, ref. comercial Resilit FN da Resinar, rejunte furânico da Gail ou equivalente</v>
          </cell>
          <cell r="C221" t="str">
            <v>KG</v>
          </cell>
          <cell r="D221">
            <v>29.84</v>
          </cell>
        </row>
        <row r="222">
          <cell r="A222" t="str">
            <v>B.02.000.039031</v>
          </cell>
          <cell r="B222" t="str">
            <v>Argamassa colante industrializada para assentamento, uso interno, tipo AC-I, conforme NBR 14081</v>
          </cell>
          <cell r="C222" t="str">
            <v>KG</v>
          </cell>
          <cell r="D222">
            <v>0.77</v>
          </cell>
        </row>
        <row r="223">
          <cell r="A223" t="str">
            <v>B.02.000.039032</v>
          </cell>
          <cell r="B223" t="str">
            <v>Argamassa colante industrializada flexível, para assentamento de placas cerâmicas em áreas internas e externas, tipo AC-II, conforme NBR 14081, ref. comercial Ligamax Gold Extra fabricante Eliane ou equivalente</v>
          </cell>
          <cell r="C223" t="str">
            <v>KG</v>
          </cell>
          <cell r="D223">
            <v>1.54</v>
          </cell>
        </row>
        <row r="224">
          <cell r="A224" t="str">
            <v>B.02.000.039033</v>
          </cell>
          <cell r="B224" t="str">
            <v>Argamassa industrializada colorida, para assentamento e rejuntamento de pastilhas cerâmicas, porcelana/vidro, bloco de vidro, interno e externo, e= 3 a 6 mm</v>
          </cell>
          <cell r="C224" t="str">
            <v>KG</v>
          </cell>
          <cell r="D224">
            <v>5.67</v>
          </cell>
        </row>
        <row r="225">
          <cell r="A225" t="str">
            <v>B.02.000.039041</v>
          </cell>
          <cell r="B225" t="str">
            <v>Rejunte sintético anticorrosivo tricomponente, à base de resina epóxi, para rejuntamento de placas cerâmicas antiácidas de uso industrial, ref. comercial Resilit E da Resinar, Rejunte Epóxi Anticorrosivo da Gail ou equivalente</v>
          </cell>
          <cell r="C225" t="str">
            <v>KG</v>
          </cell>
          <cell r="D225">
            <v>24.47</v>
          </cell>
        </row>
        <row r="226">
          <cell r="A226" t="str">
            <v>B.02.000.039042</v>
          </cell>
          <cell r="B226" t="str">
            <v>Argamassa química bicomponente, alta resistência química, térmicas e vibrações, Argamassa AC-III-E da Gail</v>
          </cell>
          <cell r="C226" t="str">
            <v>KG</v>
          </cell>
          <cell r="D226">
            <v>6.01</v>
          </cell>
        </row>
        <row r="227">
          <cell r="A227" t="str">
            <v>B.02.000.039043</v>
          </cell>
          <cell r="B227" t="str">
            <v>Rejunte anticorrosivo bicomponente, composto de cimentos especiais à base de bauxita, agregados e aditivos químicos não tóxico, resistente a altas temperaturas até 300°C, ref. Rejunte Aluminoso da Gail, Resilit Aluminoso da Resinar ou equivalente</v>
          </cell>
          <cell r="C227" t="str">
            <v>KG</v>
          </cell>
          <cell r="D227">
            <v>24.84</v>
          </cell>
        </row>
        <row r="228">
          <cell r="A228" t="str">
            <v>B.02.000.039044</v>
          </cell>
          <cell r="B228" t="str">
            <v>Argamassa colante industrializada; referência Gail Argamassa Industrial ou equivalente</v>
          </cell>
          <cell r="C228" t="str">
            <v>KG</v>
          </cell>
          <cell r="D228">
            <v>3.77</v>
          </cell>
        </row>
        <row r="229">
          <cell r="A229" t="str">
            <v>B.02.000.039055</v>
          </cell>
          <cell r="B229" t="str">
            <v>Massa para revestimento, ref. Multimassa pronta uso geral da Quartizolit ou equivalente - saco de 20 kg</v>
          </cell>
          <cell r="C229" t="str">
            <v>KG</v>
          </cell>
          <cell r="D229">
            <v>0.87</v>
          </cell>
        </row>
        <row r="230">
          <cell r="A230" t="str">
            <v>B.02.000.039056</v>
          </cell>
          <cell r="B230" t="str">
            <v>Argamassa colante industrializada, resistência química e térmicas, tipo AC-III. Ref. Argamassa Ligamax Gold Performance Branca da Eliane ou equivalente</v>
          </cell>
          <cell r="C230" t="str">
            <v>KG</v>
          </cell>
          <cell r="D230">
            <v>3.14</v>
          </cell>
        </row>
        <row r="231">
          <cell r="A231" t="str">
            <v>B.02.000.042229</v>
          </cell>
          <cell r="B231" t="str">
            <v>Adesivo estrutural bicomponente, à base de epóxi, ref. Cola Compound- Otto Baumgart</v>
          </cell>
          <cell r="C231" t="str">
            <v>KG</v>
          </cell>
          <cell r="D231">
            <v>69.459999999999994</v>
          </cell>
        </row>
        <row r="232">
          <cell r="A232" t="str">
            <v>B.02.000.092014</v>
          </cell>
          <cell r="B232" t="str">
            <v>Argamassa graute expansiva; referência Sikagrout 250 da Sika, V-2 Grauth da Vedacit ou equivalente</v>
          </cell>
          <cell r="C232" t="str">
            <v>KG</v>
          </cell>
          <cell r="D232">
            <v>1.79</v>
          </cell>
        </row>
        <row r="233">
          <cell r="A233" t="str">
            <v>B.02.000.093344</v>
          </cell>
          <cell r="B233" t="str">
            <v>Rejunte flexível para porcelanato, aplicada em áreas internas e externas com junta até 3mm, ref. Rejunte Ligamax Gold Total da Eliane ou equivalente</v>
          </cell>
          <cell r="C233" t="str">
            <v>KG</v>
          </cell>
          <cell r="D233">
            <v>6.29</v>
          </cell>
        </row>
        <row r="234">
          <cell r="A234" t="str">
            <v>B.03.000.020505</v>
          </cell>
          <cell r="B234" t="str">
            <v>Cal hidratada (saco de 20 kg)</v>
          </cell>
          <cell r="C234" t="str">
            <v>KG</v>
          </cell>
          <cell r="D234">
            <v>0.82</v>
          </cell>
        </row>
        <row r="235">
          <cell r="A235" t="str">
            <v>B.03.000.020580</v>
          </cell>
          <cell r="B235" t="str">
            <v>Gesso em pó ensacado para revestimento saco de 20 kg</v>
          </cell>
          <cell r="C235" t="str">
            <v>KG</v>
          </cell>
          <cell r="D235">
            <v>1.05</v>
          </cell>
        </row>
        <row r="236">
          <cell r="A236" t="str">
            <v>B.03.000.038003</v>
          </cell>
          <cell r="B236" t="str">
            <v>Cal para pintura (saco de 8 kg)</v>
          </cell>
          <cell r="C236" t="str">
            <v>KG</v>
          </cell>
          <cell r="D236">
            <v>1.42</v>
          </cell>
        </row>
        <row r="237">
          <cell r="A237" t="str">
            <v>B.04.000.020503</v>
          </cell>
          <cell r="B237" t="str">
            <v>Areia média lavada (a granel caçamba fechada)</v>
          </cell>
          <cell r="C237" t="str">
            <v>M3</v>
          </cell>
          <cell r="D237">
            <v>138.11000000000001</v>
          </cell>
        </row>
        <row r="238">
          <cell r="A238" t="str">
            <v>B.04.000.020504</v>
          </cell>
          <cell r="B238" t="str">
            <v>Areia grossa</v>
          </cell>
          <cell r="C238" t="str">
            <v>M3</v>
          </cell>
          <cell r="D238">
            <v>140.61000000000001</v>
          </cell>
        </row>
        <row r="239">
          <cell r="A239" t="str">
            <v>B.05.000.020513</v>
          </cell>
          <cell r="B239" t="str">
            <v>Pedra britada usinada n° 1 posto obra</v>
          </cell>
          <cell r="C239" t="str">
            <v>M3</v>
          </cell>
          <cell r="D239">
            <v>111.81</v>
          </cell>
        </row>
        <row r="240">
          <cell r="A240" t="str">
            <v>B.05.000.020514</v>
          </cell>
          <cell r="B240" t="str">
            <v>Pedra britada usinada n° 2 posto obra</v>
          </cell>
          <cell r="C240" t="str">
            <v>M3</v>
          </cell>
          <cell r="D240">
            <v>111.84</v>
          </cell>
        </row>
        <row r="241">
          <cell r="A241" t="str">
            <v>B.05.000.020515</v>
          </cell>
          <cell r="B241" t="str">
            <v>Pedra britada usinada n° 4 posto obra</v>
          </cell>
          <cell r="C241" t="str">
            <v>M3</v>
          </cell>
          <cell r="D241">
            <v>116.29</v>
          </cell>
        </row>
        <row r="242">
          <cell r="A242" t="str">
            <v>B.05.000.020516</v>
          </cell>
          <cell r="B242" t="str">
            <v>Brita graduada usinada posto obra</v>
          </cell>
          <cell r="C242" t="str">
            <v>M3</v>
          </cell>
          <cell r="D242">
            <v>127.85</v>
          </cell>
        </row>
        <row r="243">
          <cell r="A243" t="str">
            <v>B.05.000.020518</v>
          </cell>
          <cell r="B243" t="str">
            <v>Pedra britada nº médios 1.2.3 e 4 (a granel)</v>
          </cell>
          <cell r="C243" t="str">
            <v>M3</v>
          </cell>
          <cell r="D243">
            <v>112.75</v>
          </cell>
        </row>
        <row r="244">
          <cell r="A244" t="str">
            <v>B.05.000.020519</v>
          </cell>
          <cell r="B244" t="str">
            <v>Pedra britada usinada n° 3 posto obra</v>
          </cell>
          <cell r="C244" t="str">
            <v>M3</v>
          </cell>
          <cell r="D244">
            <v>111.64</v>
          </cell>
        </row>
        <row r="245">
          <cell r="A245" t="str">
            <v>B.05.000.020521</v>
          </cell>
          <cell r="B245" t="str">
            <v>Pedra de mão (rachão)</v>
          </cell>
          <cell r="C245" t="str">
            <v>M3</v>
          </cell>
          <cell r="D245">
            <v>111.01</v>
          </cell>
        </row>
        <row r="246">
          <cell r="A246" t="str">
            <v>B.05.000.020522</v>
          </cell>
          <cell r="B246" t="str">
            <v>Pedrisco</v>
          </cell>
          <cell r="C246" t="str">
            <v>M3</v>
          </cell>
          <cell r="D246">
            <v>115.85</v>
          </cell>
        </row>
        <row r="247">
          <cell r="A247" t="str">
            <v>B.05.000.020523</v>
          </cell>
          <cell r="B247" t="str">
            <v>Bica corrida posto obra</v>
          </cell>
          <cell r="C247" t="str">
            <v>M3</v>
          </cell>
          <cell r="D247">
            <v>125.5</v>
          </cell>
        </row>
        <row r="248">
          <cell r="A248" t="str">
            <v>B.05.000.020524</v>
          </cell>
          <cell r="B248" t="str">
            <v>Pó de pedra</v>
          </cell>
          <cell r="C248" t="str">
            <v>M3</v>
          </cell>
          <cell r="D248">
            <v>121.59</v>
          </cell>
        </row>
        <row r="249">
          <cell r="A249" t="str">
            <v>B.06.000.021510</v>
          </cell>
          <cell r="B249" t="str">
            <v>Aço CA-25 $MD bitolas</v>
          </cell>
          <cell r="C249" t="str">
            <v>KG</v>
          </cell>
          <cell r="D249">
            <v>10.26</v>
          </cell>
        </row>
        <row r="250">
          <cell r="A250" t="str">
            <v>B.06.000.021525</v>
          </cell>
          <cell r="B250" t="str">
            <v>Aço CA-50-A $MD bitolas</v>
          </cell>
          <cell r="C250" t="str">
            <v>KG</v>
          </cell>
          <cell r="D250">
            <v>8.4</v>
          </cell>
        </row>
        <row r="251">
          <cell r="A251" t="str">
            <v>B.06.000.021538</v>
          </cell>
          <cell r="B251" t="str">
            <v>Aço CA-60-B $MD bitolas</v>
          </cell>
          <cell r="C251" t="str">
            <v>KG</v>
          </cell>
          <cell r="D251">
            <v>10.36</v>
          </cell>
        </row>
        <row r="252">
          <cell r="A252" t="str">
            <v>B.06.000.021560</v>
          </cell>
          <cell r="B252" t="str">
            <v>Tela soldada, diversas bitolas</v>
          </cell>
          <cell r="C252" t="str">
            <v>KG</v>
          </cell>
          <cell r="D252">
            <v>12.98</v>
          </cell>
        </row>
        <row r="253">
          <cell r="A253" t="str">
            <v>B.06.000.042302</v>
          </cell>
          <cell r="B253" t="str">
            <v>Tela em aço soldada nervurada CA-60, Q-61, diâmetro do fio = 3,4mm, espaçamento da malha = 15x15cm - (0,97 kg/m²)</v>
          </cell>
          <cell r="C253" t="str">
            <v>M2</v>
          </cell>
          <cell r="D253">
            <v>12.14</v>
          </cell>
        </row>
        <row r="254">
          <cell r="A254" t="str">
            <v>B.07.000.024042</v>
          </cell>
          <cell r="B254" t="str">
            <v>Disco de corte 7´</v>
          </cell>
          <cell r="C254" t="str">
            <v>UN</v>
          </cell>
          <cell r="D254">
            <v>20.03</v>
          </cell>
        </row>
        <row r="255">
          <cell r="A255" t="str">
            <v>B.07.000.024090</v>
          </cell>
          <cell r="B255" t="str">
            <v>Fita adesiva textura antiderrapante fosforescente/fotoluminescente para pisos, degraus, rampas, corredores/saídas de emergência, etc, cor preta, p/áreas internas/externas, alto tráfego, largura 5 cm, ref. Safety Walk Neon da 3M ou equivalente</v>
          </cell>
          <cell r="C255" t="str">
            <v>M</v>
          </cell>
          <cell r="D255">
            <v>14.29</v>
          </cell>
        </row>
        <row r="256">
          <cell r="A256" t="str">
            <v>B.07.000.024091</v>
          </cell>
          <cell r="B256" t="str">
            <v>Faixa em policarbonato para sinalização, fotoluminescente amarela, adesivado com dupla face, para degraus, antiderrapante, comprimento 20cm, largura mínima de 3cm, ref. Andaluz ou equivalente</v>
          </cell>
          <cell r="C256" t="str">
            <v>UN</v>
          </cell>
          <cell r="D256">
            <v>3.48</v>
          </cell>
        </row>
        <row r="257">
          <cell r="A257" t="str">
            <v>B.07.000.024502</v>
          </cell>
          <cell r="B257" t="str">
            <v>Argila expandida n° 1 (tipo 2215 - dimensões 22 a 15 mm) - a granel</v>
          </cell>
          <cell r="C257" t="str">
            <v>M3</v>
          </cell>
          <cell r="D257">
            <v>540</v>
          </cell>
        </row>
        <row r="258">
          <cell r="A258" t="str">
            <v>B.07.000.026681</v>
          </cell>
          <cell r="B258" t="str">
            <v>Resina epóxi de baixa viscosidade para injeção de fissuras, ref. Anchorbond Injeção da Anchortec, ou equivalente</v>
          </cell>
          <cell r="C258" t="str">
            <v>KG</v>
          </cell>
          <cell r="D258">
            <v>91.02</v>
          </cell>
        </row>
        <row r="259">
          <cell r="A259" t="str">
            <v>B.07.000.038005</v>
          </cell>
          <cell r="B259" t="str">
            <v>Disco de desbaste 7´</v>
          </cell>
          <cell r="C259" t="str">
            <v>UN</v>
          </cell>
          <cell r="D259">
            <v>21.72</v>
          </cell>
        </row>
        <row r="260">
          <cell r="A260" t="str">
            <v>B.07.000.038098</v>
          </cell>
          <cell r="B260" t="str">
            <v>Lona plástica preta</v>
          </cell>
          <cell r="C260" t="str">
            <v>M2</v>
          </cell>
          <cell r="D260">
            <v>2.39</v>
          </cell>
        </row>
        <row r="261">
          <cell r="A261" t="str">
            <v>B.07.000.049501</v>
          </cell>
          <cell r="B261" t="str">
            <v>Fita isolante de 20 m, ref. 3M Scoth 33MR ou equivalente - uso especial</v>
          </cell>
          <cell r="C261" t="str">
            <v>UN</v>
          </cell>
          <cell r="D261">
            <v>25.56</v>
          </cell>
        </row>
        <row r="262">
          <cell r="A262" t="str">
            <v>B.07.000.049753</v>
          </cell>
          <cell r="B262" t="str">
            <v>Luva isolante de borracha, acima de 5 até 10kV</v>
          </cell>
          <cell r="C262" t="str">
            <v>PAR</v>
          </cell>
          <cell r="D262">
            <v>500.68</v>
          </cell>
        </row>
        <row r="263">
          <cell r="A263" t="str">
            <v>B.07.000.049763</v>
          </cell>
          <cell r="B263" t="str">
            <v>Luva de couro para proteção de luva isolante</v>
          </cell>
          <cell r="C263" t="str">
            <v>PAR</v>
          </cell>
          <cell r="D263">
            <v>41.35</v>
          </cell>
        </row>
        <row r="264">
          <cell r="A264" t="str">
            <v>B.07.000.049764</v>
          </cell>
          <cell r="B264" t="str">
            <v>Porta luvas (caixa) em madeira com tampa</v>
          </cell>
          <cell r="C264" t="str">
            <v>UN</v>
          </cell>
          <cell r="D264">
            <v>76.430000000000007</v>
          </cell>
        </row>
        <row r="265">
          <cell r="A265" t="str">
            <v>B.07.000.049767</v>
          </cell>
          <cell r="B265" t="str">
            <v>Luva isolante de borracha, acima de 10 até 20kV</v>
          </cell>
          <cell r="C265" t="str">
            <v>PAR</v>
          </cell>
          <cell r="D265">
            <v>598.02</v>
          </cell>
        </row>
        <row r="266">
          <cell r="A266" t="str">
            <v>B.07.000.067021</v>
          </cell>
          <cell r="B266" t="str">
            <v>Mangueira plástica flexível 3/4´</v>
          </cell>
          <cell r="C266" t="str">
            <v>M</v>
          </cell>
          <cell r="D266">
            <v>6.68</v>
          </cell>
        </row>
        <row r="267">
          <cell r="A267" t="str">
            <v>B.07.000.069552</v>
          </cell>
          <cell r="B267" t="str">
            <v>Fita teflon de 18 mm</v>
          </cell>
          <cell r="C267" t="str">
            <v>M</v>
          </cell>
          <cell r="D267">
            <v>0.21</v>
          </cell>
        </row>
        <row r="268">
          <cell r="A268" t="str">
            <v>B.07.000.090631</v>
          </cell>
          <cell r="B268" t="str">
            <v>Fita adesiva antiderrapante para pisos e degraus, na cor preta, alto tráfego, com largura de 5cm, ref. Safety-WalkMR fabricação 3M ou equivalente</v>
          </cell>
          <cell r="C268" t="str">
            <v>M</v>
          </cell>
          <cell r="D268">
            <v>13.78</v>
          </cell>
        </row>
        <row r="269">
          <cell r="A269" t="str">
            <v>B.07.000.090806</v>
          </cell>
          <cell r="B269" t="str">
            <v>Escova de aço</v>
          </cell>
          <cell r="C269" t="str">
            <v>UN</v>
          </cell>
          <cell r="D269">
            <v>15.04</v>
          </cell>
        </row>
        <row r="270">
          <cell r="A270" t="str">
            <v>B.09.000.024005</v>
          </cell>
          <cell r="B270" t="str">
            <v>Impermeabilização em argamassa de concreto não estrutural, com consumo de cimento 350 Kg/m³, relação a/c de 0,5 e aditivo hidrófugo impermeabilizante, dosado em central</v>
          </cell>
          <cell r="C270" t="str">
            <v>M3</v>
          </cell>
          <cell r="D270">
            <v>457.98</v>
          </cell>
        </row>
        <row r="271">
          <cell r="A271" t="str">
            <v>B.09.000.024006</v>
          </cell>
          <cell r="B271" t="str">
            <v>Agente de cura química para concreto e argamassa, ref. Quimicret Quimatécnica, Basf Masterkure 201, Curing-Otto Baumgart ou equivalente</v>
          </cell>
          <cell r="C271" t="str">
            <v>KG</v>
          </cell>
          <cell r="D271">
            <v>8.19</v>
          </cell>
        </row>
        <row r="272">
          <cell r="A272" t="str">
            <v>B.09.000.024069</v>
          </cell>
          <cell r="B272" t="str">
            <v>Aditivo hidrófugo de pega normal, ref. Vedacit / Otto Baumgart, Sika 1 / Sika</v>
          </cell>
          <cell r="C272" t="str">
            <v>KG</v>
          </cell>
          <cell r="D272">
            <v>6.72</v>
          </cell>
        </row>
        <row r="273">
          <cell r="A273" t="str">
            <v>B.09.000.028074</v>
          </cell>
          <cell r="B273" t="str">
            <v>Adesivo para poliuretano PA 02</v>
          </cell>
          <cell r="C273" t="str">
            <v>bg</v>
          </cell>
          <cell r="D273">
            <v>27.91</v>
          </cell>
        </row>
        <row r="274">
          <cell r="A274" t="str">
            <v>B.09.000.039023</v>
          </cell>
          <cell r="B274" t="str">
            <v>Adesivo/selador à base de emulsão acrílica, ref. Nitobond AR da Anchortec ou Rheomix 104 da BASF ou equivalente</v>
          </cell>
          <cell r="C274" t="str">
            <v>KG</v>
          </cell>
          <cell r="D274">
            <v>14.9</v>
          </cell>
        </row>
        <row r="275">
          <cell r="A275" t="str">
            <v>B.09.000.039075</v>
          </cell>
          <cell r="B275" t="str">
            <v>Cola para chapas melamínicas</v>
          </cell>
          <cell r="C275" t="str">
            <v>KG</v>
          </cell>
          <cell r="D275">
            <v>57.35</v>
          </cell>
        </row>
        <row r="276">
          <cell r="A276" t="str">
            <v>B.09.000.039076</v>
          </cell>
          <cell r="B276" t="str">
            <v>Cola branca específica para piso, tacos madeira</v>
          </cell>
          <cell r="C276" t="str">
            <v>KG</v>
          </cell>
          <cell r="D276">
            <v>29.93</v>
          </cell>
        </row>
        <row r="277">
          <cell r="A277" t="str">
            <v>B.09.000.069513</v>
          </cell>
          <cell r="B277" t="str">
            <v>Adesivo para tubos PVC</v>
          </cell>
          <cell r="C277" t="str">
            <v>KG</v>
          </cell>
          <cell r="D277">
            <v>92.74</v>
          </cell>
        </row>
        <row r="278">
          <cell r="A278" t="str">
            <v>C.01.000.020235</v>
          </cell>
          <cell r="B278" t="str">
            <v>Furo em concreto armado com diâmetro de 1 1/4´</v>
          </cell>
          <cell r="C278" t="str">
            <v>M</v>
          </cell>
          <cell r="D278">
            <v>204.12</v>
          </cell>
        </row>
        <row r="279">
          <cell r="A279" t="str">
            <v>C.01.000.020236</v>
          </cell>
          <cell r="B279" t="str">
            <v>Furo em concreto armado com diâmetro de 1 1/2´</v>
          </cell>
          <cell r="C279" t="str">
            <v>M</v>
          </cell>
          <cell r="D279">
            <v>211.16</v>
          </cell>
        </row>
        <row r="280">
          <cell r="A280" t="str">
            <v>C.01.000.020237</v>
          </cell>
          <cell r="B280" t="str">
            <v>Furo em concreto armado com diâmetro de 2 1/4´</v>
          </cell>
          <cell r="C280" t="str">
            <v>M</v>
          </cell>
          <cell r="D280">
            <v>286.60000000000002</v>
          </cell>
        </row>
        <row r="281">
          <cell r="A281" t="str">
            <v>C.01.000.020256</v>
          </cell>
          <cell r="B281" t="str">
            <v>Furação com broca de vídea para até 10mm x 100mm em concreto armado, inclusive colagem da armadura com resina Epoxi (para até 8mm)</v>
          </cell>
          <cell r="C281" t="str">
            <v>UN</v>
          </cell>
          <cell r="D281">
            <v>11.1</v>
          </cell>
        </row>
        <row r="282">
          <cell r="A282" t="str">
            <v>C.01.000.020257</v>
          </cell>
          <cell r="B282" t="str">
            <v>Furação com broca de vídea para 16mm x 150mm em concreto armado, inclusive colagem da armadura com resina Epoxi (para 12,5mm)</v>
          </cell>
          <cell r="C282" t="str">
            <v>UN</v>
          </cell>
          <cell r="D282">
            <v>20.010000000000002</v>
          </cell>
        </row>
        <row r="283">
          <cell r="A283" t="str">
            <v>C.01.000.020258</v>
          </cell>
          <cell r="B283" t="str">
            <v>Furação com broca de vídea para 20mm x 150mm em concreto armado, inclusive colagem da armadura com resina Epoxi (para 16mm)</v>
          </cell>
          <cell r="C283" t="str">
            <v>UN</v>
          </cell>
          <cell r="D283">
            <v>20.74</v>
          </cell>
        </row>
        <row r="284">
          <cell r="A284" t="str">
            <v>C.01.000.020259</v>
          </cell>
          <cell r="B284" t="str">
            <v>Furação com broca de vídea para 12,5mm x 200mm em concreto armado, inclusive colagem da armadura com resina Epoxi (para 10mm)</v>
          </cell>
          <cell r="C284" t="str">
            <v>UN</v>
          </cell>
          <cell r="D284">
            <v>22.35</v>
          </cell>
        </row>
        <row r="285">
          <cell r="A285" t="str">
            <v>C.01.000.020260</v>
          </cell>
          <cell r="B285" t="str">
            <v>Furação com broca de vídea para 12,5mm x 100mm em concreto armado, inclusive colagem da armadura com resina Epoxi (para 10mm)</v>
          </cell>
          <cell r="C285" t="str">
            <v>UN</v>
          </cell>
          <cell r="D285">
            <v>11.37</v>
          </cell>
        </row>
        <row r="286">
          <cell r="A286" t="str">
            <v>C.01.000.020261</v>
          </cell>
          <cell r="B286" t="str">
            <v>Furação com broca de vídea para 16mm x 100mm em concreto armado, inclusive colagem da armadura com resina Epoxi (para 12,5mm)</v>
          </cell>
          <cell r="C286" t="str">
            <v>UN</v>
          </cell>
          <cell r="D286">
            <v>13.57</v>
          </cell>
        </row>
        <row r="287">
          <cell r="A287" t="str">
            <v>C.01.000.020263</v>
          </cell>
          <cell r="B287" t="str">
            <v>Furação com broca de vídea para até 10mm x 150mm em concreto armado, inclusive colagem da armadura com resina Epoxi (para até 8mm)</v>
          </cell>
          <cell r="C287" t="str">
            <v>UN</v>
          </cell>
          <cell r="D287">
            <v>16.649999999999999</v>
          </cell>
        </row>
        <row r="288">
          <cell r="A288" t="str">
            <v>C.01.000.020264</v>
          </cell>
          <cell r="B288" t="str">
            <v>Furação com broca de vídea para 12,5mm x 150mm em concreto armado, inclusive colagem da armadura com resina Epoxi (para 10mm)</v>
          </cell>
          <cell r="C288" t="str">
            <v>UN</v>
          </cell>
          <cell r="D288">
            <v>16.760000000000002</v>
          </cell>
        </row>
        <row r="289">
          <cell r="A289" t="str">
            <v>C.01.000.020265</v>
          </cell>
          <cell r="B289" t="str">
            <v>Furação com broca de vídea para até 10mm x 200mm em concreto armado, inclusive colagem da armadura com resina Epoxi (para 8mm)</v>
          </cell>
          <cell r="C289" t="str">
            <v>UN</v>
          </cell>
          <cell r="D289">
            <v>22.2</v>
          </cell>
        </row>
        <row r="290">
          <cell r="A290" t="str">
            <v>C.01.000.020266</v>
          </cell>
          <cell r="B290" t="str">
            <v>Furação com broca de vídea para 16mm x 200mm em concreto armado, inclusive colagem da armadura com resina Epoxi (para 12,5mm)</v>
          </cell>
          <cell r="C290" t="str">
            <v>UN</v>
          </cell>
          <cell r="D290">
            <v>26.68</v>
          </cell>
        </row>
        <row r="291">
          <cell r="A291" t="str">
            <v>C.01.000.020267</v>
          </cell>
          <cell r="B291" t="str">
            <v>Furação com broca de vídea para 20mm x 200mm em concreto armado, inclusive colagem da armadura com resina Epoxi (para 16mm)</v>
          </cell>
          <cell r="C291" t="str">
            <v>UN</v>
          </cell>
          <cell r="D291">
            <v>27.65</v>
          </cell>
        </row>
        <row r="292">
          <cell r="A292" t="str">
            <v>C.01.000.020317</v>
          </cell>
          <cell r="B292" t="str">
            <v>Locação de forma deslizante, Dint.= 5,50 a 6,00m, mão de obra especializada e direção técnica</v>
          </cell>
          <cell r="C292" t="str">
            <v>M</v>
          </cell>
          <cell r="D292">
            <v>10647.24</v>
          </cell>
        </row>
        <row r="293">
          <cell r="A293" t="str">
            <v>C.01.000.020318</v>
          </cell>
          <cell r="B293" t="str">
            <v>Locação de forma deslizante, Dint.= 3,50 a 4,00m, mão de obra especializada e direção técnica</v>
          </cell>
          <cell r="C293" t="str">
            <v>M</v>
          </cell>
          <cell r="D293">
            <v>6442.57</v>
          </cell>
        </row>
        <row r="294">
          <cell r="A294" t="str">
            <v>C.01.000.020560</v>
          </cell>
          <cell r="B294" t="str">
            <v>Furo em concreto armado com diâmetro de 2 1/2´</v>
          </cell>
          <cell r="C294" t="str">
            <v>M</v>
          </cell>
          <cell r="D294">
            <v>292.81</v>
          </cell>
        </row>
        <row r="295">
          <cell r="A295" t="str">
            <v>C.01.000.020592</v>
          </cell>
          <cell r="B295" t="str">
            <v>Furo em concreto armado de 1´</v>
          </cell>
          <cell r="C295" t="str">
            <v>M</v>
          </cell>
          <cell r="D295">
            <v>181.56</v>
          </cell>
        </row>
        <row r="296">
          <cell r="A296" t="str">
            <v>C.01.000.020593</v>
          </cell>
          <cell r="B296" t="str">
            <v>Furo em concreto armado de 3´</v>
          </cell>
          <cell r="C296" t="str">
            <v>M</v>
          </cell>
          <cell r="D296">
            <v>301.11</v>
          </cell>
        </row>
        <row r="297">
          <cell r="A297" t="str">
            <v>C.01.000.020594</v>
          </cell>
          <cell r="B297" t="str">
            <v>Furo em concreto armado de 5´</v>
          </cell>
          <cell r="C297" t="str">
            <v>M</v>
          </cell>
          <cell r="D297">
            <v>386.18</v>
          </cell>
        </row>
        <row r="298">
          <cell r="A298" t="str">
            <v>C.01.000.020692</v>
          </cell>
          <cell r="B298" t="str">
            <v>Taxa de mobilização e desmobilização de equipamentos para execução de corte em concreto armado</v>
          </cell>
          <cell r="C298" t="str">
            <v>TX</v>
          </cell>
          <cell r="D298">
            <v>319.91000000000003</v>
          </cell>
        </row>
        <row r="299">
          <cell r="A299" t="str">
            <v>C.01.000.024054</v>
          </cell>
          <cell r="B299" t="str">
            <v>Fibra de carbono para reforço estrutural de alta resisência 300 g/m², faixa de resistência a tração de 4.000 à 4900 Mpa; referência comercial Sika, Viapol ou equivalente</v>
          </cell>
          <cell r="C299" t="str">
            <v>M2</v>
          </cell>
          <cell r="D299">
            <v>236.8</v>
          </cell>
        </row>
        <row r="300">
          <cell r="A300" t="str">
            <v>C.01.000.090095</v>
          </cell>
          <cell r="B300" t="str">
            <v>Corte vertical em placa de concreto armado, espessura de 15cm</v>
          </cell>
          <cell r="C300" t="str">
            <v>M</v>
          </cell>
          <cell r="D300">
            <v>200.54</v>
          </cell>
        </row>
        <row r="301">
          <cell r="A301" t="str">
            <v>C.01.000.090640</v>
          </cell>
          <cell r="B301" t="str">
            <v>Taxa de mobilização e desmobilização de equipamentos para execução de perfuração em concreto, com broca diamantada ou vídea</v>
          </cell>
          <cell r="C301" t="str">
            <v>TX</v>
          </cell>
          <cell r="D301">
            <v>275.54000000000002</v>
          </cell>
        </row>
        <row r="302">
          <cell r="A302" t="str">
            <v>C.01.000.090647</v>
          </cell>
          <cell r="B302" t="str">
            <v>Furo em concreto armado de 2´</v>
          </cell>
          <cell r="C302" t="str">
            <v>M</v>
          </cell>
          <cell r="D302">
            <v>266.39999999999998</v>
          </cell>
        </row>
        <row r="303">
          <cell r="A303" t="str">
            <v>C.01.000.090648</v>
          </cell>
          <cell r="B303" t="str">
            <v>Furo em concreto armado de 4´</v>
          </cell>
          <cell r="C303" t="str">
            <v>M</v>
          </cell>
          <cell r="D303">
            <v>334.82</v>
          </cell>
        </row>
        <row r="304">
          <cell r="A304" t="str">
            <v>C.01.000.090649</v>
          </cell>
          <cell r="B304" t="str">
            <v>Furo em concreto armado de 6´</v>
          </cell>
          <cell r="C304" t="str">
            <v>M</v>
          </cell>
          <cell r="D304">
            <v>468.12</v>
          </cell>
        </row>
        <row r="305">
          <cell r="A305" t="str">
            <v>C.01.000.092024</v>
          </cell>
          <cell r="B305" t="str">
            <v>Corte de junta dilatação com serra disco diamantado na largura de 3 mm, profundidade de 3 cm, para piso de concreto ou alta resistência 3,0 mm x 3,0 cm</v>
          </cell>
          <cell r="C305" t="str">
            <v>M</v>
          </cell>
          <cell r="D305">
            <v>17.68</v>
          </cell>
        </row>
        <row r="306">
          <cell r="A306" t="str">
            <v>C.01.000.098199</v>
          </cell>
          <cell r="B306" t="str">
            <v>Mão de obra especializada, equipamento e ferramentas apropriadas para nivelamento de piso em concreto com desempeno de magnésio e acabadora de superfície</v>
          </cell>
          <cell r="C306" t="str">
            <v>M2</v>
          </cell>
          <cell r="D306">
            <v>15.06</v>
          </cell>
        </row>
        <row r="307">
          <cell r="A307" t="str">
            <v>C.02.000.035614</v>
          </cell>
          <cell r="B307" t="str">
            <v>Piso em placa de concreto permeável drenante, cinza natural, de 40x40x6cm, de acordo com a norma NBR 16416:2015; ref. Glasser, Presto, Oterprem, Ecoverde, Drenaltec, Geoblocos ou equivalente</v>
          </cell>
          <cell r="C307" t="str">
            <v>M2</v>
          </cell>
          <cell r="D307">
            <v>98.56</v>
          </cell>
        </row>
        <row r="308">
          <cell r="A308" t="str">
            <v>C.02.000.035615</v>
          </cell>
          <cell r="B308" t="str">
            <v>Piso em placa de concreto permeável drenante, cinza natural, de 40x40x8cm, de acordo com a norma NBR 16416:2015; ref. Glasser, Oterprem, Drenaltec, Geoblocos ou equivalente</v>
          </cell>
          <cell r="C308" t="str">
            <v>M2</v>
          </cell>
          <cell r="D308">
            <v>93.89</v>
          </cell>
        </row>
        <row r="309">
          <cell r="A309" t="str">
            <v>C.04.000.020530</v>
          </cell>
          <cell r="B309" t="str">
            <v>Concreto usinado fck= 15 MPa, slump 5 ± 1cm, brita 1 e 2</v>
          </cell>
          <cell r="C309" t="str">
            <v>M3</v>
          </cell>
          <cell r="D309">
            <v>387.01</v>
          </cell>
        </row>
        <row r="310">
          <cell r="A310" t="str">
            <v>C.04.000.020535</v>
          </cell>
          <cell r="B310" t="str">
            <v>Concreto usinado fck= 20 MPa, slump 5 ± 1cm, brita 1 e 2</v>
          </cell>
          <cell r="C310" t="str">
            <v>M3</v>
          </cell>
          <cell r="D310">
            <v>404.33</v>
          </cell>
        </row>
        <row r="311">
          <cell r="A311" t="str">
            <v>C.04.000.020536</v>
          </cell>
          <cell r="B311" t="str">
            <v>Concreto usinado fck= 25 MPa, slump 5 ± 1cm, slump 1 e 2</v>
          </cell>
          <cell r="C311" t="str">
            <v>M3</v>
          </cell>
          <cell r="D311">
            <v>422.43</v>
          </cell>
        </row>
        <row r="312">
          <cell r="A312" t="str">
            <v>C.04.000.020542</v>
          </cell>
          <cell r="B312" t="str">
            <v>Concreto usinado fck= 35 MPa, slump 5 ± 1cm, brita 1 e 2</v>
          </cell>
          <cell r="C312" t="str">
            <v>M3</v>
          </cell>
          <cell r="D312">
            <v>461.09</v>
          </cell>
        </row>
        <row r="313">
          <cell r="A313" t="str">
            <v>C.04.000.020544</v>
          </cell>
          <cell r="B313" t="str">
            <v>Concreto usinado fck= 30 MPa, slump 5 ± 1cm, brita 1 e 2</v>
          </cell>
          <cell r="C313" t="str">
            <v>M3</v>
          </cell>
          <cell r="D313">
            <v>441.34</v>
          </cell>
        </row>
        <row r="314">
          <cell r="A314" t="str">
            <v>C.04.000.020546</v>
          </cell>
          <cell r="B314" t="str">
            <v>Concreto usinado bombeado fck= 40 MPa, slump 8 ± 1cm, brita 1 e 2</v>
          </cell>
          <cell r="C314" t="str">
            <v>M3</v>
          </cell>
          <cell r="D314">
            <v>545.4</v>
          </cell>
        </row>
        <row r="315">
          <cell r="A315" t="str">
            <v>C.04.000.020551</v>
          </cell>
          <cell r="B315" t="str">
            <v>Concreto usinado fck= 40 MPa, slump 5 ± 1cm, brita 1 e 2</v>
          </cell>
          <cell r="C315" t="str">
            <v>M3</v>
          </cell>
          <cell r="D315">
            <v>481.73</v>
          </cell>
        </row>
        <row r="316">
          <cell r="A316" t="str">
            <v>C.04.000.020553</v>
          </cell>
          <cell r="B316" t="str">
            <v>Concreto usinado bombeado fck= 20 MPa, slump 8 ± 1cm, brita 1 e 2</v>
          </cell>
          <cell r="C316" t="str">
            <v>M3</v>
          </cell>
          <cell r="D316">
            <v>465.69</v>
          </cell>
        </row>
        <row r="317">
          <cell r="A317" t="str">
            <v>C.04.000.020554</v>
          </cell>
          <cell r="B317" t="str">
            <v>Concreto usinado bombeado fck= 25 MPa, slump 8 ± 1cm, brita 1 e 2</v>
          </cell>
          <cell r="C317" t="str">
            <v>M3</v>
          </cell>
          <cell r="D317">
            <v>483.56</v>
          </cell>
        </row>
        <row r="318">
          <cell r="A318" t="str">
            <v>C.04.000.020556</v>
          </cell>
          <cell r="B318" t="str">
            <v>Concreto usinado bombeado fck= 35 MPa, slump 8 ± 1cm, brita 1 e 2</v>
          </cell>
          <cell r="C318" t="str">
            <v>M3</v>
          </cell>
          <cell r="D318">
            <v>523.30999999999995</v>
          </cell>
        </row>
        <row r="319">
          <cell r="A319" t="str">
            <v>C.04.000.020559</v>
          </cell>
          <cell r="B319" t="str">
            <v>Concreto usinado bombeado fck= 30 MPa, slump 8 ± 1cm, brita 1 e 2</v>
          </cell>
          <cell r="C319" t="str">
            <v>M3</v>
          </cell>
          <cell r="D319">
            <v>503</v>
          </cell>
        </row>
        <row r="320">
          <cell r="A320" t="str">
            <v>C.04.000.020560</v>
          </cell>
          <cell r="B320" t="str">
            <v>Concreto usinado fck= 30 MPa, pedrisco, slump 22cm ± 2cm</v>
          </cell>
          <cell r="C320" t="str">
            <v>M3</v>
          </cell>
          <cell r="D320">
            <v>489.55</v>
          </cell>
        </row>
        <row r="321">
          <cell r="A321" t="str">
            <v>C.04.000.020562</v>
          </cell>
          <cell r="B321" t="str">
            <v>Concreto usinado fck= 25 MPa para perfil extrudado, Slump 0 ± 1</v>
          </cell>
          <cell r="C321" t="str">
            <v>M3</v>
          </cell>
          <cell r="D321">
            <v>500.01</v>
          </cell>
        </row>
        <row r="322">
          <cell r="A322" t="str">
            <v>C.04.000.020563</v>
          </cell>
          <cell r="B322" t="str">
            <v>Concreto usinado 150kg cimento/m³</v>
          </cell>
          <cell r="C322" t="str">
            <v>M3</v>
          </cell>
          <cell r="D322">
            <v>440</v>
          </cell>
        </row>
        <row r="323">
          <cell r="A323" t="str">
            <v>C.04.000.020564</v>
          </cell>
          <cell r="B323" t="str">
            <v>Concreto usinado 200kg cimento/m³</v>
          </cell>
          <cell r="C323" t="str">
            <v>M3</v>
          </cell>
          <cell r="D323">
            <v>466</v>
          </cell>
        </row>
        <row r="324">
          <cell r="A324" t="str">
            <v>C.04.000.020565</v>
          </cell>
          <cell r="B324" t="str">
            <v>Concreto usinado 300kg cimento/m³</v>
          </cell>
          <cell r="C324" t="str">
            <v>M3</v>
          </cell>
          <cell r="D324">
            <v>425.4</v>
          </cell>
        </row>
        <row r="325">
          <cell r="A325" t="str">
            <v>C.04.000.020566</v>
          </cell>
          <cell r="B325" t="str">
            <v>Taxa para bombeamento de concreto</v>
          </cell>
          <cell r="C325" t="str">
            <v>M3</v>
          </cell>
          <cell r="D325">
            <v>49.29</v>
          </cell>
        </row>
        <row r="326">
          <cell r="A326" t="str">
            <v>C.04.000.022006</v>
          </cell>
          <cell r="B326" t="str">
            <v>Concreto celular, densidade 1200 kg/m³</v>
          </cell>
          <cell r="C326" t="str">
            <v>M3</v>
          </cell>
          <cell r="D326">
            <v>657.86</v>
          </cell>
        </row>
        <row r="327">
          <cell r="A327" t="str">
            <v>C.05.000.020379</v>
          </cell>
          <cell r="B327" t="str">
            <v>Tubo de papelão para forma com diâmetro de 45 cm</v>
          </cell>
          <cell r="C327" t="str">
            <v>M</v>
          </cell>
          <cell r="D327">
            <v>178.78</v>
          </cell>
        </row>
        <row r="328">
          <cell r="A328" t="str">
            <v>C.05.000.021235</v>
          </cell>
          <cell r="B328" t="str">
            <v>Tubo de papelão para forma com diâmetro de 30 cm</v>
          </cell>
          <cell r="C328" t="str">
            <v>M</v>
          </cell>
          <cell r="D328">
            <v>112.02</v>
          </cell>
        </row>
        <row r="329">
          <cell r="A329" t="str">
            <v>C.05.000.021236</v>
          </cell>
          <cell r="B329" t="str">
            <v>Tubo de papelão para forma com diâmetro de 50 cm</v>
          </cell>
          <cell r="C329" t="str">
            <v>M</v>
          </cell>
          <cell r="D329">
            <v>145.32</v>
          </cell>
        </row>
        <row r="330">
          <cell r="A330" t="str">
            <v>C.05.000.021238</v>
          </cell>
          <cell r="B330" t="str">
            <v>Tubo de papelão para forma com diâmetro de 25 cm</v>
          </cell>
          <cell r="C330" t="str">
            <v>M</v>
          </cell>
          <cell r="D330">
            <v>73.56</v>
          </cell>
        </row>
        <row r="331">
          <cell r="A331" t="str">
            <v>C.05.000.021239</v>
          </cell>
          <cell r="B331" t="str">
            <v>Tubo de papelão para forma com diâmetro de 35 cm</v>
          </cell>
          <cell r="C331" t="str">
            <v>M</v>
          </cell>
          <cell r="D331">
            <v>138.52000000000001</v>
          </cell>
        </row>
        <row r="332">
          <cell r="A332" t="str">
            <v>C.05.000.021240</v>
          </cell>
          <cell r="B332" t="str">
            <v>Tubo de papelão para fôrma com diâmetro de 40 cm</v>
          </cell>
          <cell r="C332" t="str">
            <v>M</v>
          </cell>
          <cell r="D332">
            <v>160.34</v>
          </cell>
        </row>
        <row r="333">
          <cell r="A333" t="str">
            <v>C.06.000.022011</v>
          </cell>
          <cell r="B333" t="str">
            <v>Laje pré-fabricada unidirecional em viga treliçada/lajota em EPS LT 12 (8 + 4) - SC = 200kgf/m²</v>
          </cell>
          <cell r="C333" t="str">
            <v>M2</v>
          </cell>
          <cell r="D333">
            <v>61.3</v>
          </cell>
        </row>
        <row r="334">
          <cell r="A334" t="str">
            <v>C.06.000.022012</v>
          </cell>
          <cell r="B334" t="str">
            <v>Laje pré-fabricada unidirecional em viga treliçada/lajota em EPS LT 16 (12 + 4) - SC = 300kgf/m²</v>
          </cell>
          <cell r="C334" t="str">
            <v>M2</v>
          </cell>
          <cell r="D334">
            <v>82.05</v>
          </cell>
        </row>
        <row r="335">
          <cell r="A335" t="str">
            <v>C.06.000.022013</v>
          </cell>
          <cell r="B335" t="str">
            <v>Laje pré-fabricada unidirecional em viga treliçada/lajota em EPS LT 20 (16 + 4) - SC = 300kgf/m²</v>
          </cell>
          <cell r="C335" t="str">
            <v>M2</v>
          </cell>
          <cell r="D335">
            <v>92.94</v>
          </cell>
        </row>
        <row r="336">
          <cell r="A336" t="str">
            <v>C.06.000.022014</v>
          </cell>
          <cell r="B336" t="str">
            <v>Laje pré-fabricada unidirecional em viga treliçada/lajota em EPS LT 25 (20 + 5) - SC = 300kgf/m²</v>
          </cell>
          <cell r="C336" t="str">
            <v>M2</v>
          </cell>
          <cell r="D336">
            <v>114.79</v>
          </cell>
        </row>
        <row r="337">
          <cell r="A337" t="str">
            <v>C.06.000.022015</v>
          </cell>
          <cell r="B337" t="str">
            <v>Laje pré-fabricada unidirecional em viga treliçada/lajota em EPS LT 30 (25+ 5) - SC = 300kgf/m²</v>
          </cell>
          <cell r="C337" t="str">
            <v>M2</v>
          </cell>
          <cell r="D337">
            <v>189.55</v>
          </cell>
        </row>
        <row r="338">
          <cell r="A338" t="str">
            <v>C.06.000.022029</v>
          </cell>
          <cell r="B338" t="str">
            <v>Laje pré-fabricada mista vigota treliçada/lajota cerâmica - LT 24 (20+4); sobrecarga 200 kgf/m²</v>
          </cell>
          <cell r="C338" t="str">
            <v>M2</v>
          </cell>
          <cell r="D338">
            <v>111.52</v>
          </cell>
        </row>
        <row r="339">
          <cell r="A339" t="str">
            <v>C.06.000.022030</v>
          </cell>
          <cell r="B339" t="str">
            <v>Laje pré-fabricada mista vigota treliçada/lajota cerâmica - LT 30 (24+6); sobrecarga 200 kgf/m²</v>
          </cell>
          <cell r="C339" t="str">
            <v>M2</v>
          </cell>
          <cell r="D339">
            <v>145.41</v>
          </cell>
        </row>
        <row r="340">
          <cell r="A340" t="str">
            <v>C.06.000.022032</v>
          </cell>
          <cell r="B340" t="str">
            <v>Pré-laje em painel pré-fabricado treliçado, com EPS classe PI, H= 12 cm, sem capeamento; sobrecarga 200 kgf/m²</v>
          </cell>
          <cell r="C340" t="str">
            <v>M2</v>
          </cell>
          <cell r="D340">
            <v>99.73</v>
          </cell>
        </row>
        <row r="341">
          <cell r="A341" t="str">
            <v>C.06.000.022033</v>
          </cell>
          <cell r="B341" t="str">
            <v>Pré-laje em painel pré-fabricado treliçado, com EPS classe PI, H= 25 cm, sem capeamento; sobrecarga 200 kgf/m²</v>
          </cell>
          <cell r="C341" t="str">
            <v>M2</v>
          </cell>
          <cell r="D341">
            <v>173.75</v>
          </cell>
        </row>
        <row r="342">
          <cell r="A342" t="str">
            <v>C.06.000.022034</v>
          </cell>
          <cell r="B342" t="str">
            <v>Pré-laje em painel pré-fabricado treliçado, com EPS classe PI, H= 20 cm, sem capeamento; sobrecarga 200 kgf/m²</v>
          </cell>
          <cell r="C342" t="str">
            <v>M2</v>
          </cell>
          <cell r="D342">
            <v>122.11</v>
          </cell>
        </row>
        <row r="343">
          <cell r="A343" t="str">
            <v>C.06.000.022035</v>
          </cell>
          <cell r="B343" t="str">
            <v>Pré-laje em painel pré-fabricado treliçado, com EPS classe PI, H= 16 cm, sem capeamento; sobrecarga 200 kgf/m²</v>
          </cell>
          <cell r="C343" t="str">
            <v>M2</v>
          </cell>
          <cell r="D343">
            <v>107.62</v>
          </cell>
        </row>
        <row r="344">
          <cell r="A344" t="str">
            <v>C.06.000.022039</v>
          </cell>
          <cell r="B344" t="str">
            <v>Laje pré-fabricada mista vigota protendida/lajota cerâmica - LP 25 (20+5); sobrecarga 200kgf/m²</v>
          </cell>
          <cell r="C344" t="str">
            <v>M2</v>
          </cell>
          <cell r="D344">
            <v>112.34</v>
          </cell>
        </row>
        <row r="345">
          <cell r="A345" t="str">
            <v>C.06.000.022047</v>
          </cell>
          <cell r="B345" t="str">
            <v>Laje pré-fabricada mista vigota treliçada/lajota cerâmica - LT 12 (8+4); sobrecarga 200kgf/m²</v>
          </cell>
          <cell r="C345" t="str">
            <v>M2</v>
          </cell>
          <cell r="D345">
            <v>57.42</v>
          </cell>
        </row>
        <row r="346">
          <cell r="A346" t="str">
            <v>C.06.000.022048</v>
          </cell>
          <cell r="B346" t="str">
            <v>Laje pré-fabricada mista vigota treliçada/lajota cerâmica - LT 16 (12+4); sobrecarga 200 kgf/m²</v>
          </cell>
          <cell r="C346" t="str">
            <v>M2</v>
          </cell>
          <cell r="D346">
            <v>65.55</v>
          </cell>
        </row>
        <row r="347">
          <cell r="A347" t="str">
            <v>C.06.000.022049</v>
          </cell>
          <cell r="B347" t="str">
            <v>Laje pré-fabricada mista vigota treliçada/lajota cerâmica - LT 20 (16+4); sobrecarga 200 kgf/m²</v>
          </cell>
          <cell r="C347" t="str">
            <v>M2</v>
          </cell>
          <cell r="D347">
            <v>95.46</v>
          </cell>
        </row>
        <row r="348">
          <cell r="A348" t="str">
            <v>C.06.000.022050</v>
          </cell>
          <cell r="B348" t="str">
            <v>Laje pré-fabricada mista vigota protendida/lajota cerâmica - LP 12 (8+4); sobrecarga 200kgf/m²</v>
          </cell>
          <cell r="C348" t="str">
            <v>M2</v>
          </cell>
          <cell r="D348">
            <v>88.03</v>
          </cell>
        </row>
        <row r="349">
          <cell r="A349" t="str">
            <v>C.06.000.022051</v>
          </cell>
          <cell r="B349" t="str">
            <v>Laje pré-fabricada mista vigota protendida/lajota cerâmica - LP 16 (12+4); sobrecarga 200kgf/m²</v>
          </cell>
          <cell r="C349" t="str">
            <v>M2</v>
          </cell>
          <cell r="D349">
            <v>94.68</v>
          </cell>
        </row>
        <row r="350">
          <cell r="A350" t="str">
            <v>C.06.000.022052</v>
          </cell>
          <cell r="B350" t="str">
            <v>Laje pré-fabricada mista vigota protendida/lajota cerâmica - LP 20 (16+4); sobrecarga 200kgf/m²</v>
          </cell>
          <cell r="C350" t="str">
            <v>M2</v>
          </cell>
          <cell r="D350">
            <v>105.84</v>
          </cell>
        </row>
        <row r="351">
          <cell r="A351" t="str">
            <v>C.06.000.022061</v>
          </cell>
          <cell r="B351" t="str">
            <v>Pré-laje em painel pré-fabricado treliçado maciço; altura total, H= 12 cm, sobrecarga 200 kgf/m²</v>
          </cell>
          <cell r="C351" t="str">
            <v>M2</v>
          </cell>
          <cell r="D351">
            <v>90.53</v>
          </cell>
        </row>
        <row r="352">
          <cell r="A352" t="str">
            <v>C.06.000.022065</v>
          </cell>
          <cell r="B352" t="str">
            <v>Pré-laje em painel pré-fabricado treliçado maciço; altura total, H= 16 cm; sobrecarga 200 kgf/m²</v>
          </cell>
          <cell r="C352" t="str">
            <v>M2</v>
          </cell>
          <cell r="D352">
            <v>107.93</v>
          </cell>
        </row>
        <row r="353">
          <cell r="A353" t="str">
            <v>C.06.000.025011</v>
          </cell>
          <cell r="B353" t="str">
            <v>Capa para muro e/ou rufo pré-moldado em concreto de 14 x 50 x 18,5 cm, ref. mod. 75C da Neo Rex ou equivalente</v>
          </cell>
          <cell r="C353" t="str">
            <v>UN</v>
          </cell>
          <cell r="D353">
            <v>13.26</v>
          </cell>
        </row>
        <row r="354">
          <cell r="A354" t="str">
            <v>C.06.000.025012</v>
          </cell>
          <cell r="B354" t="str">
            <v>Capa para muro e/ou rufo pré-moldado em concreto de 20 x 50 x 26 cm, ref. mod. 75D da Neo Rex ou equivalente</v>
          </cell>
          <cell r="C354" t="str">
            <v>UN</v>
          </cell>
          <cell r="D354">
            <v>15.54</v>
          </cell>
        </row>
        <row r="355">
          <cell r="A355" t="str">
            <v>C.06.000.025013</v>
          </cell>
          <cell r="B355" t="str">
            <v>Capa para muro e/ou rufo pré-moldado em concreto, com pingadeira, de 24/25x50x29,5cm; ref. 75F da Neo Rex, AD-83 da Facital ou equivalente</v>
          </cell>
          <cell r="C355" t="str">
            <v>UN</v>
          </cell>
          <cell r="D355">
            <v>15.97</v>
          </cell>
        </row>
        <row r="356">
          <cell r="A356" t="str">
            <v>C.07.000.022510</v>
          </cell>
          <cell r="B356" t="str">
            <v>Bloco de concreto de vedação 9 x 19 x 39 cm, classe C (resistência &gt; ou = 3 Mpa)</v>
          </cell>
          <cell r="C356" t="str">
            <v>UN</v>
          </cell>
          <cell r="D356">
            <v>2.74</v>
          </cell>
        </row>
        <row r="357">
          <cell r="A357" t="str">
            <v>C.07.000.022522</v>
          </cell>
          <cell r="B357" t="str">
            <v>Bloco de concreto de vedação 14 x 19 x 39 cm, classe C (resistência &gt; ou = 3 Mpa)</v>
          </cell>
          <cell r="C357" t="str">
            <v>UN</v>
          </cell>
          <cell r="D357">
            <v>3.2</v>
          </cell>
        </row>
        <row r="358">
          <cell r="A358" t="str">
            <v>C.07.000.022523</v>
          </cell>
          <cell r="B358" t="str">
            <v>Bloco de concreto de vedação 19 x 19 x 39 cm, classe C (resistência &gt; ou = 3 Mpa)</v>
          </cell>
          <cell r="C358" t="str">
            <v>UN</v>
          </cell>
          <cell r="D358">
            <v>4.12</v>
          </cell>
        </row>
        <row r="359">
          <cell r="A359" t="str">
            <v>C.07.000.022537</v>
          </cell>
          <cell r="B359" t="str">
            <v>Bloco de concreto estrutural de 14 x 19 x 39 cm, classe B (resistência &gt; ou = 4 Mpa)</v>
          </cell>
          <cell r="C359" t="str">
            <v>UN</v>
          </cell>
          <cell r="D359">
            <v>3.54</v>
          </cell>
        </row>
        <row r="360">
          <cell r="A360" t="str">
            <v>C.07.000.022538</v>
          </cell>
          <cell r="B360" t="str">
            <v>Bloco de concreto estrutural de 19 x 19 x 39 cm, classe B (resistência &gt; ou = 4 Mpa)</v>
          </cell>
          <cell r="C360" t="str">
            <v>UN</v>
          </cell>
          <cell r="D360">
            <v>4.74</v>
          </cell>
        </row>
        <row r="361">
          <cell r="A361" t="str">
            <v>C.07.000.022539</v>
          </cell>
          <cell r="B361" t="str">
            <v>Bloco de concreto estrutural de 14 x 19 x 39 cm, classe A (resistência &gt; ou = 8 Mpa)</v>
          </cell>
          <cell r="C361" t="str">
            <v>UN</v>
          </cell>
          <cell r="D361">
            <v>4.04</v>
          </cell>
        </row>
        <row r="362">
          <cell r="A362" t="str">
            <v>C.07.000.022540</v>
          </cell>
          <cell r="B362" t="str">
            <v>Bloco de concreto estrutural de 19 x 19 x 39 cm, classe A (resistência &gt; ou = 8 Mpa)</v>
          </cell>
          <cell r="C362" t="str">
            <v>UN</v>
          </cell>
          <cell r="D362">
            <v>5.25</v>
          </cell>
        </row>
        <row r="363">
          <cell r="A363" t="str">
            <v>C.07.000.022577</v>
          </cell>
          <cell r="B363" t="str">
            <v>Bloco de concreto para piso drenante de 50 x 50 x 10 cm; ref. Neo-Rex CGD / Facital AD-CGD ou equivalente</v>
          </cell>
          <cell r="C363" t="str">
            <v>UN</v>
          </cell>
          <cell r="D363">
            <v>23.16</v>
          </cell>
        </row>
        <row r="364">
          <cell r="A364" t="str">
            <v>C.07.000.022579</v>
          </cell>
          <cell r="B364" t="str">
            <v>Elemento vazado em concreto, tipo veneziana por sobreposição de peças de 39 x 39 x 10 cm; ref. Neo Rex EV59A ou equivalente</v>
          </cell>
          <cell r="C364" t="str">
            <v>UN</v>
          </cell>
          <cell r="D364">
            <v>20.43</v>
          </cell>
        </row>
        <row r="365">
          <cell r="A365" t="str">
            <v>C.07.000.023005</v>
          </cell>
          <cell r="B365" t="str">
            <v>Grelha pré-moldada em concreto, com furos redondos 79,5 x 24,5 x 8 cm; ref. GRE88R da Neo Rex ou equivalente</v>
          </cell>
          <cell r="C365" t="str">
            <v>UN</v>
          </cell>
          <cell r="D365">
            <v>81.47</v>
          </cell>
        </row>
        <row r="366">
          <cell r="A366" t="str">
            <v>C.07.000.023016</v>
          </cell>
          <cell r="B366" t="str">
            <v>Elemento vazado em concreto, tipo quadriculado de 39 x 39 x 10 cm; ref. Neo-Rex 23A ou equivalente</v>
          </cell>
          <cell r="C366" t="str">
            <v>UN</v>
          </cell>
          <cell r="D366">
            <v>17.63</v>
          </cell>
        </row>
        <row r="367">
          <cell r="A367" t="str">
            <v>C.07.000.023042</v>
          </cell>
          <cell r="B367" t="str">
            <v>Banco em concreto pré-moldado, dimensões 150 x 45 x 45 cm, referência BVP150 da Neo Rex ou equivalente</v>
          </cell>
          <cell r="C367" t="str">
            <v>UN</v>
          </cell>
          <cell r="D367">
            <v>468.78</v>
          </cell>
        </row>
        <row r="368">
          <cell r="A368" t="str">
            <v>C.07.000.023049</v>
          </cell>
          <cell r="B368" t="str">
            <v>Banco em concreto pré-moldado com 1 assento, pés vazados, de 200 x 42 x 47cm, ref. BV200 da Neo Rex ou equivalente</v>
          </cell>
          <cell r="C368" t="str">
            <v>UN</v>
          </cell>
          <cell r="D368">
            <v>520.47</v>
          </cell>
        </row>
        <row r="369">
          <cell r="A369" t="str">
            <v>C.07.000.023055</v>
          </cell>
          <cell r="B369" t="str">
            <v>Banco em concreto pré-moldado, reto, sem encosto, com 3 pés, medindo aproximadamente 300 x 45 x 45 cm; ref. BVA-300 da Neo-Rex ou equivalente</v>
          </cell>
          <cell r="C369" t="str">
            <v>UN</v>
          </cell>
          <cell r="D369">
            <v>761.92</v>
          </cell>
        </row>
        <row r="370">
          <cell r="A370" t="str">
            <v>C.07.000.027504</v>
          </cell>
          <cell r="B370" t="str">
            <v>Mourão de concreto 10x10x300cm, curvo com 8 furos</v>
          </cell>
          <cell r="C370" t="str">
            <v>UN</v>
          </cell>
          <cell r="D370">
            <v>79.03</v>
          </cell>
        </row>
        <row r="371">
          <cell r="A371" t="str">
            <v>C.07.000.027520</v>
          </cell>
          <cell r="B371" t="str">
            <v>Mourão de concreto de 10x10x220cm, reto com furos a cada 20cm</v>
          </cell>
          <cell r="C371" t="str">
            <v>UN</v>
          </cell>
          <cell r="D371">
            <v>52.17</v>
          </cell>
        </row>
        <row r="372">
          <cell r="A372" t="str">
            <v>C.07.000.027540</v>
          </cell>
          <cell r="B372" t="str">
            <v>Mourão de concreto seção min. 10x10x300cm, 12 furos</v>
          </cell>
          <cell r="C372" t="str">
            <v>UN</v>
          </cell>
          <cell r="D372">
            <v>79.86</v>
          </cell>
        </row>
        <row r="373">
          <cell r="A373" t="str">
            <v>C.07.000.035580</v>
          </cell>
          <cell r="B373" t="str">
            <v>Piso de concreto intertravado, cor natural, tipos: raquete, retangular, sextavado e 16 faces, espessura 6 cm, 35 MPa</v>
          </cell>
          <cell r="C373" t="str">
            <v>M2</v>
          </cell>
          <cell r="D373">
            <v>65.52</v>
          </cell>
        </row>
        <row r="374">
          <cell r="A374" t="str">
            <v>C.07.000.035581</v>
          </cell>
          <cell r="B374" t="str">
            <v>Piso de concreto intertravado, tipos: raquete, retangular, sextavado e 16 faces, espessura 8 cm, 35 MPa</v>
          </cell>
          <cell r="C374" t="str">
            <v>M2</v>
          </cell>
          <cell r="D374">
            <v>66.67</v>
          </cell>
        </row>
        <row r="375">
          <cell r="A375" t="str">
            <v>C.07.000.035583</v>
          </cell>
          <cell r="B375" t="str">
            <v>Piso de concreto intertravado, colorido, tipos: raquete, retangular, sextavado e 16 faces, espessura 6 cm, 35 MPa</v>
          </cell>
          <cell r="C375" t="str">
            <v>M2</v>
          </cell>
          <cell r="D375">
            <v>63.21</v>
          </cell>
        </row>
        <row r="376">
          <cell r="A376" t="str">
            <v>C.09.000.022551</v>
          </cell>
          <cell r="B376" t="str">
            <v>Bloco de concreto celular autoclavado com espessura de 10 cm - Classe C25</v>
          </cell>
          <cell r="C376" t="str">
            <v>M2</v>
          </cell>
          <cell r="D376">
            <v>88.78</v>
          </cell>
        </row>
        <row r="377">
          <cell r="A377" t="str">
            <v>C.09.000.022552</v>
          </cell>
          <cell r="B377" t="str">
            <v>Bloco de concreto celular autoclavado com espessura de 12,5 cm - Classe C25</v>
          </cell>
          <cell r="C377" t="str">
            <v>M2</v>
          </cell>
          <cell r="D377">
            <v>103.04</v>
          </cell>
        </row>
        <row r="378">
          <cell r="A378" t="str">
            <v>C.09.000.022553</v>
          </cell>
          <cell r="B378" t="str">
            <v>Bloco de concreto celular autoclavado com espessura de 15 cm - Classe C25</v>
          </cell>
          <cell r="C378" t="str">
            <v>M2</v>
          </cell>
          <cell r="D378">
            <v>128.51</v>
          </cell>
        </row>
        <row r="379">
          <cell r="A379" t="str">
            <v>C.09.000.022554</v>
          </cell>
          <cell r="B379" t="str">
            <v>Bloco de concreto celular autoclavado com espessura de 20 cm - Classe C25</v>
          </cell>
          <cell r="C379" t="str">
            <v>M2</v>
          </cell>
          <cell r="D379">
            <v>170.85</v>
          </cell>
        </row>
        <row r="380">
          <cell r="A380" t="str">
            <v>C.10.000.028150</v>
          </cell>
          <cell r="B380" t="str">
            <v>Guia chapeu para boca de lobo, padrão PMSP</v>
          </cell>
          <cell r="C380" t="str">
            <v>UN</v>
          </cell>
          <cell r="D380">
            <v>45.77</v>
          </cell>
        </row>
        <row r="381">
          <cell r="A381" t="str">
            <v>C.10.000.028151</v>
          </cell>
          <cell r="B381" t="str">
            <v>Tampa de concreto para boca de lobo, padrão PMSP</v>
          </cell>
          <cell r="C381" t="str">
            <v>UN</v>
          </cell>
          <cell r="D381">
            <v>138.66</v>
          </cell>
        </row>
        <row r="382">
          <cell r="A382" t="str">
            <v>C.10.000.028153</v>
          </cell>
          <cell r="B382" t="str">
            <v>Bate-roda pré-fabricado em concreto aparente liso, com chumbador para fixação, cor natural - medidas: (13x17x180cm) ou (13x17x200cm)</v>
          </cell>
          <cell r="C382" t="str">
            <v>M</v>
          </cell>
          <cell r="D382">
            <v>58.55</v>
          </cell>
        </row>
        <row r="383">
          <cell r="A383" t="str">
            <v>C.10.000.032022</v>
          </cell>
          <cell r="B383" t="str">
            <v>Ladrilho hidráulico várias cores, exceto branco, cinza e preto, de 20x20x1,8cm, ref. fabricação Fulget, Artefatos cimentos Maria Estela Ltda ou Pisos Paulista</v>
          </cell>
          <cell r="C383" t="str">
            <v>M2</v>
          </cell>
          <cell r="D383">
            <v>74.17</v>
          </cell>
        </row>
        <row r="384">
          <cell r="A384" t="str">
            <v>C.10.000.036514</v>
          </cell>
          <cell r="B384" t="str">
            <v>Guia pré-moldada reta/curva, padrão PMSP 100, fck 25MPa</v>
          </cell>
          <cell r="C384" t="str">
            <v>M</v>
          </cell>
          <cell r="D384">
            <v>32.32</v>
          </cell>
        </row>
        <row r="385">
          <cell r="A385" t="str">
            <v>C.10.000.036525</v>
          </cell>
          <cell r="B385" t="str">
            <v>Guia pré-moldada curva, padrão PMSP 100, fck 25 MPa</v>
          </cell>
          <cell r="C385" t="str">
            <v>M</v>
          </cell>
          <cell r="D385">
            <v>35.020000000000003</v>
          </cell>
        </row>
        <row r="386">
          <cell r="A386" t="str">
            <v>C.10.000.091167</v>
          </cell>
          <cell r="B386" t="str">
            <v>Ladrilho hidráulico nas cores: branco, preto e cinza, de 20x20x1,8cm; ref. fabricação Fulget ou equivalente</v>
          </cell>
          <cell r="C386" t="str">
            <v>M2</v>
          </cell>
          <cell r="D386">
            <v>74.680000000000007</v>
          </cell>
        </row>
        <row r="387">
          <cell r="A387" t="str">
            <v>D.01.000.035569</v>
          </cell>
          <cell r="B387" t="str">
            <v>Raspagem/calafetação/cera em piso de madeira - aplicado</v>
          </cell>
          <cell r="C387" t="str">
            <v>M2</v>
          </cell>
          <cell r="D387">
            <v>52.34</v>
          </cell>
        </row>
        <row r="388">
          <cell r="A388" t="str">
            <v>D.01.000.035577</v>
          </cell>
          <cell r="B388" t="str">
            <v>Raspagem, calafetação de verniz a base de água, bi-componente com proteção, acabamento semibrilho; ref. Bona Traffic ou equivalente</v>
          </cell>
          <cell r="C388" t="str">
            <v>M2</v>
          </cell>
          <cell r="D388">
            <v>110.83</v>
          </cell>
        </row>
        <row r="389">
          <cell r="A389" t="str">
            <v>D.01.000.036007</v>
          </cell>
          <cell r="B389" t="str">
            <v>Colocação do soalho, inclusive fornecimento e acessórios para instalação</v>
          </cell>
          <cell r="C389" t="str">
            <v>M2</v>
          </cell>
          <cell r="D389">
            <v>89.42</v>
          </cell>
        </row>
        <row r="390">
          <cell r="A390" t="str">
            <v>D.02.000.020215</v>
          </cell>
          <cell r="B390" t="str">
            <v>Estronca de eucalipto com 10cm de diâmetro sem casca</v>
          </cell>
          <cell r="C390" t="str">
            <v>M</v>
          </cell>
          <cell r="D390">
            <v>17.579999999999998</v>
          </cell>
        </row>
        <row r="391">
          <cell r="A391" t="str">
            <v>D.02.000.020217</v>
          </cell>
          <cell r="B391" t="str">
            <v>Estronca de eucalipto-citriodora (mourão), com diâmetro de 200 a 250 mm - com casca</v>
          </cell>
          <cell r="C391" t="str">
            <v>M</v>
          </cell>
          <cell r="D391">
            <v>40.79</v>
          </cell>
        </row>
        <row r="392">
          <cell r="A392" t="str">
            <v>D.02.000.021001</v>
          </cell>
          <cell r="B392" t="str">
            <v>Caibro em cambará, cedrinho, eucalipto-citriodora, eucalipto-saligna, garapa, cupiúba, de 5,0 x 6,0cm</v>
          </cell>
          <cell r="C392" t="str">
            <v>M</v>
          </cell>
          <cell r="D392">
            <v>12.99</v>
          </cell>
        </row>
        <row r="393">
          <cell r="A393" t="str">
            <v>D.02.000.021005</v>
          </cell>
          <cell r="B393" t="str">
            <v>Madeira serrada em cambará, cedrinho, cumaru, eucalipto-citriodora, eucalipto-saligna, garapa, tuari, (viga de 6 x 12cm)</v>
          </cell>
          <cell r="C393" t="str">
            <v>M3</v>
          </cell>
          <cell r="D393">
            <v>3455.23</v>
          </cell>
        </row>
        <row r="394">
          <cell r="A394" t="str">
            <v>D.02.000.021009</v>
          </cell>
          <cell r="B394" t="str">
            <v>Pontalete de cedrinho de 75 mm x 75 mm - 3ª construção</v>
          </cell>
          <cell r="C394" t="str">
            <v>M</v>
          </cell>
          <cell r="D394">
            <v>23.6</v>
          </cell>
        </row>
        <row r="395">
          <cell r="A395" t="str">
            <v>D.02.000.021014</v>
          </cell>
          <cell r="B395" t="str">
            <v>Sarrafo de cedrinho 2,5 x 5 cm</v>
          </cell>
          <cell r="C395" t="str">
            <v>M</v>
          </cell>
          <cell r="D395">
            <v>5.16</v>
          </cell>
        </row>
        <row r="396">
          <cell r="A396" t="str">
            <v>D.02.000.021017</v>
          </cell>
          <cell r="B396" t="str">
            <v>Sarrafo de cedrinho 2,5 x 10 cm</v>
          </cell>
          <cell r="C396" t="str">
            <v>M</v>
          </cell>
          <cell r="D396">
            <v>9.26</v>
          </cell>
        </row>
        <row r="397">
          <cell r="A397" t="str">
            <v>D.02.000.021018</v>
          </cell>
          <cell r="B397" t="str">
            <v>Sarrafo de cedrinho bruto - 1´ x 3´</v>
          </cell>
          <cell r="C397" t="str">
            <v>M</v>
          </cell>
          <cell r="D397">
            <v>7.18</v>
          </cell>
        </row>
        <row r="398">
          <cell r="A398" t="str">
            <v>D.02.000.021021</v>
          </cell>
          <cell r="B398" t="str">
            <v>Tábua cedrinho 25 mm x 300 mm de 3ª</v>
          </cell>
          <cell r="C398" t="str">
            <v>M2</v>
          </cell>
          <cell r="D398">
            <v>99.75</v>
          </cell>
        </row>
        <row r="399">
          <cell r="A399" t="str">
            <v>D.02.000.021043</v>
          </cell>
          <cell r="B399" t="str">
            <v>Madeira de cedrinho - bruto</v>
          </cell>
          <cell r="C399" t="str">
            <v>M3</v>
          </cell>
          <cell r="D399">
            <v>4971.32</v>
          </cell>
        </row>
        <row r="400">
          <cell r="A400" t="str">
            <v>D.02.000.021052</v>
          </cell>
          <cell r="B400" t="str">
            <v>Estronca de eucalipto (mourão), com 15cm de diâmetro sem casca</v>
          </cell>
          <cell r="C400" t="str">
            <v>M</v>
          </cell>
          <cell r="D400">
            <v>35.76</v>
          </cell>
        </row>
        <row r="401">
          <cell r="A401" t="str">
            <v>D.02.000.021060</v>
          </cell>
          <cell r="B401" t="str">
            <v>Ripa em cambará, cedrinho, cupuíba, eucalipto-citriodora, eucalipto-saligna, garapa, itaúba, pinus-elioti, 12 mm x 50 mm</v>
          </cell>
          <cell r="C401" t="str">
            <v>M</v>
          </cell>
          <cell r="D401">
            <v>3.49</v>
          </cell>
        </row>
        <row r="402">
          <cell r="A402" t="str">
            <v>D.02.000.021066</v>
          </cell>
          <cell r="B402" t="str">
            <v>Sarrafo de cedrinho aparelhado 1 x 2´</v>
          </cell>
          <cell r="C402" t="str">
            <v>M</v>
          </cell>
          <cell r="D402">
            <v>3.4</v>
          </cell>
        </row>
        <row r="403">
          <cell r="A403" t="str">
            <v>D.02.000.021070</v>
          </cell>
          <cell r="B403" t="str">
            <v>Chapa OSB (Oriented Strand Board), dimensões 122 x 220 x 8 mm</v>
          </cell>
          <cell r="C403" t="str">
            <v>UN</v>
          </cell>
          <cell r="D403">
            <v>113.48</v>
          </cell>
        </row>
        <row r="404">
          <cell r="A404" t="str">
            <v>D.02.000.021071</v>
          </cell>
          <cell r="B404" t="str">
            <v>Chapa OSB (Oriented Strand Board), dimensões 122 x 220 x 10 mm</v>
          </cell>
          <cell r="C404" t="str">
            <v>UN</v>
          </cell>
          <cell r="D404">
            <v>106.2</v>
          </cell>
        </row>
        <row r="405">
          <cell r="A405" t="str">
            <v>D.02.000.021072</v>
          </cell>
          <cell r="B405" t="str">
            <v>Chapa OSB (Oriented Strand Board), dimensões 122 x 220 x 12 mm</v>
          </cell>
          <cell r="C405" t="str">
            <v>UN</v>
          </cell>
          <cell r="D405">
            <v>143</v>
          </cell>
        </row>
        <row r="406">
          <cell r="A406" t="str">
            <v>D.02.000.090166</v>
          </cell>
          <cell r="B406" t="str">
            <v>Tábua aparelhada em cambará, cedrinho, cupuíba, eucalipto-citriodora, eucalipto-saligna, garapa, pinus-elioti, itaúba, de 2,5 x 20,0 cm - testeira / tabeira</v>
          </cell>
          <cell r="C406" t="str">
            <v>M</v>
          </cell>
          <cell r="D406">
            <v>16.46</v>
          </cell>
        </row>
        <row r="407">
          <cell r="A407" t="str">
            <v>D.02.000.090635</v>
          </cell>
          <cell r="B407" t="str">
            <v>Madeira em cambará, cedrinho, eucalipto-citriodora, eucalipto-saligna, garapa, cupiúba, itaúba, de 5 x 20 cm - bruta</v>
          </cell>
          <cell r="C407" t="str">
            <v>M</v>
          </cell>
          <cell r="D407">
            <v>48.61</v>
          </cell>
        </row>
        <row r="408">
          <cell r="A408" t="str">
            <v>D.03.000.021030</v>
          </cell>
          <cell r="B408" t="str">
            <v>Chapa compensada cola PVA resinada de 6mm (2,20 x 1,10)m</v>
          </cell>
          <cell r="C408" t="str">
            <v>M2</v>
          </cell>
          <cell r="D408">
            <v>18.25</v>
          </cell>
        </row>
        <row r="409">
          <cell r="A409" t="str">
            <v>D.03.000.021031</v>
          </cell>
          <cell r="B409" t="str">
            <v>Chapa compensada cola resinada de 10mm (2,20 x 1,10)m</v>
          </cell>
          <cell r="C409" t="str">
            <v>M2</v>
          </cell>
          <cell r="D409">
            <v>28.99</v>
          </cell>
        </row>
        <row r="410">
          <cell r="A410" t="str">
            <v>D.03.000.021032</v>
          </cell>
          <cell r="B410" t="str">
            <v>Chapa compensada cola PVA resinada de 12mm (2,20 x 1,10)m</v>
          </cell>
          <cell r="C410" t="str">
            <v>M2</v>
          </cell>
          <cell r="D410">
            <v>34.97</v>
          </cell>
        </row>
        <row r="411">
          <cell r="A411" t="str">
            <v>D.03.000.021033</v>
          </cell>
          <cell r="B411" t="str">
            <v>Chapa compensada cola fenólica plastificada de 12mm (2,20 x 1,10)m</v>
          </cell>
          <cell r="C411" t="str">
            <v>M2</v>
          </cell>
          <cell r="D411">
            <v>59.14</v>
          </cell>
        </row>
        <row r="412">
          <cell r="A412" t="str">
            <v>D.03.000.021034</v>
          </cell>
          <cell r="B412" t="str">
            <v>Chapa compensada cola fenólica plastificada de 18mm (2,44 x 1,22)m</v>
          </cell>
          <cell r="C412" t="str">
            <v>M2</v>
          </cell>
          <cell r="D412">
            <v>85.17</v>
          </cell>
        </row>
        <row r="413">
          <cell r="A413" t="str">
            <v>D.03.000.021036</v>
          </cell>
          <cell r="B413" t="str">
            <v>Chapa compensado naval em virola, espessura de 25mm - (2,20 x 1,60)m</v>
          </cell>
          <cell r="C413" t="str">
            <v>M2</v>
          </cell>
          <cell r="D413">
            <v>131.65</v>
          </cell>
        </row>
        <row r="414">
          <cell r="A414" t="str">
            <v>D.03.000.021085</v>
          </cell>
          <cell r="B414" t="str">
            <v>Chapa compensada cola fenólica plastificada de 6mm (2,2 x 1,10)m</v>
          </cell>
          <cell r="C414" t="str">
            <v>M2</v>
          </cell>
          <cell r="D414">
            <v>42.08</v>
          </cell>
        </row>
        <row r="415">
          <cell r="A415" t="str">
            <v>D.03.000.021095</v>
          </cell>
          <cell r="B415" t="str">
            <v>Forma em polipropileno (cubeta) e acessórios para laje nervurada com dimensões variáveis - locação</v>
          </cell>
          <cell r="C415" t="str">
            <v>M3MES</v>
          </cell>
          <cell r="D415">
            <v>283.12</v>
          </cell>
        </row>
        <row r="416">
          <cell r="A416" t="str">
            <v>D.04.000.021076</v>
          </cell>
          <cell r="B416" t="str">
            <v>Tabua emparelhada em cambará, cedrinho, cupuíba, amesclão, eucalipto-citriodora, eucalipto-saligna, garapa, pinus-elioti, tauari, de 2,50 x 10cm</v>
          </cell>
          <cell r="C416" t="str">
            <v>M</v>
          </cell>
          <cell r="D416">
            <v>8.64</v>
          </cell>
        </row>
        <row r="417">
          <cell r="A417" t="str">
            <v>D.04.000.030003</v>
          </cell>
          <cell r="B417" t="str">
            <v>Porta lisa de correr suspensa em madeira Curupixá, freijo, com batente e trilho na parte superior</v>
          </cell>
          <cell r="C417" t="str">
            <v>M2</v>
          </cell>
          <cell r="D417">
            <v>469.98</v>
          </cell>
        </row>
        <row r="418">
          <cell r="A418" t="str">
            <v>D.04.000.030006</v>
          </cell>
          <cell r="B418" t="str">
            <v>Caixilho em madeira, tipo veneziana de correr</v>
          </cell>
          <cell r="C418" t="str">
            <v>M2</v>
          </cell>
          <cell r="D418">
            <v>861.45</v>
          </cell>
        </row>
        <row r="419">
          <cell r="A419" t="str">
            <v>D.04.000.030020</v>
          </cell>
          <cell r="B419" t="str">
            <v>Porta lisa de madeira, interna "PIM", para acabamento em pintura, 01 folha, desempenho intermediário para uso coletivo, tráfego regular 50.000 ciclos, padrão dimensional médio, com ferragens, completo - 80 x 210 cm</v>
          </cell>
          <cell r="C419" t="str">
            <v>UN</v>
          </cell>
          <cell r="D419">
            <v>668.5</v>
          </cell>
        </row>
        <row r="420">
          <cell r="A420" t="str">
            <v>D.04.000.030021</v>
          </cell>
          <cell r="B420" t="str">
            <v>Porta lisa de madeira, interna "PIM", para acabamento em pintura, 01 folha, desempenho superior para uso público, tráfego intenso de 100.000 ciclos, padrão dimensional médio/pesado, com ferragens, completo - 80 x 210 cm</v>
          </cell>
          <cell r="C420" t="str">
            <v>UN</v>
          </cell>
          <cell r="D420">
            <v>668.5</v>
          </cell>
        </row>
        <row r="421">
          <cell r="A421" t="str">
            <v>D.04.000.030022</v>
          </cell>
          <cell r="B421" t="str">
            <v>Porta lisa de madeira, interna "PIM", para acabamento em pintura, 01 folha, desempenho superior para uso público, tráfego intenso de 100.000 ciclos, padrão dimensional médio/pesado, com ferragens, completo - 90 x 210 cm</v>
          </cell>
          <cell r="C421" t="str">
            <v>UN</v>
          </cell>
          <cell r="D421">
            <v>689.89</v>
          </cell>
        </row>
        <row r="422">
          <cell r="A422" t="str">
            <v>D.04.000.030023</v>
          </cell>
          <cell r="B422" t="str">
            <v>Porta lisa de madeira, interna, resistente a umidade "PIM RU", para acabamento em pintura, 01 folha, desempenho superior para uso público, tráfego intenso de 100.000 ciclos, padrão dimensional médio/pesado, com ferragens, completo - 80 x 210 cm</v>
          </cell>
          <cell r="C422" t="str">
            <v>UN</v>
          </cell>
          <cell r="D422">
            <v>634.20000000000005</v>
          </cell>
        </row>
        <row r="423">
          <cell r="A423" t="str">
            <v>D.04.000.030024</v>
          </cell>
          <cell r="B423" t="str">
            <v>Porta lisa de madeira, interna "PIM RU", acab. revestida/pintura, 01 folha, de 35mm, p/divisória sanitária, desemp. superior, uso público, tráfego intenso 100.000 ciclos, padrão dimensional médio/pesado, c/ferragens, completo, 80 x 210 cm</v>
          </cell>
          <cell r="C423" t="str">
            <v>UN</v>
          </cell>
          <cell r="D423">
            <v>686.33</v>
          </cell>
        </row>
        <row r="424">
          <cell r="A424" t="str">
            <v>D.04.000.030025</v>
          </cell>
          <cell r="B424" t="str">
            <v>Porta lisa de madeira, interna, resistente a umidade "PIM RU", para  pintura, 01 folha, tipo acessível, desempenho superior,  uso público, tráfego intenso 100.000 ciclos, padrão dimensional médio/pesado, com ferragens, completo - 90 x 210 cm</v>
          </cell>
          <cell r="C424" t="str">
            <v>UN</v>
          </cell>
          <cell r="D424">
            <v>831.75</v>
          </cell>
        </row>
        <row r="425">
          <cell r="A425" t="str">
            <v>D.04.000.030026</v>
          </cell>
          <cell r="B425" t="str">
            <v>Porta lisa madeira, interna, resistente a umidade "PIM RU", para pintura, 01 folha, de correr/deslizante, tipo acessível, desempenho superior p/uso público, tráfego intenso 100.000 ciclos, padrão dimensional pesado, ferragem, completo 100x200cm</v>
          </cell>
          <cell r="C425" t="str">
            <v>UN</v>
          </cell>
          <cell r="D425">
            <v>852.33</v>
          </cell>
        </row>
        <row r="426">
          <cell r="A426" t="str">
            <v>D.04.000.030108</v>
          </cell>
          <cell r="B426" t="str">
            <v>Folha de porta lisa em madeira folheada e encabeçada, sob medida</v>
          </cell>
          <cell r="C426" t="str">
            <v>M2</v>
          </cell>
          <cell r="D426">
            <v>216.87</v>
          </cell>
        </row>
        <row r="427">
          <cell r="A427" t="str">
            <v>D.04.000.030112</v>
          </cell>
          <cell r="B427" t="str">
            <v>Folha de porta em madeira sarrafeada com película lisa para verniz 72x210cm</v>
          </cell>
          <cell r="C427" t="str">
            <v>UN</v>
          </cell>
          <cell r="D427">
            <v>244.52</v>
          </cell>
        </row>
        <row r="428">
          <cell r="A428" t="str">
            <v>D.04.000.030113</v>
          </cell>
          <cell r="B428" t="str">
            <v>Folha de porta em madeira sarrafeada com película lisa para verniz 82x210cm</v>
          </cell>
          <cell r="C428" t="str">
            <v>UN</v>
          </cell>
          <cell r="D428">
            <v>246.12</v>
          </cell>
        </row>
        <row r="429">
          <cell r="A429" t="str">
            <v>D.04.000.030114</v>
          </cell>
          <cell r="B429" t="str">
            <v>Folha de porta em madeira sarrafeada com película lisa para verniz 92x210cm</v>
          </cell>
          <cell r="C429" t="str">
            <v>UN</v>
          </cell>
          <cell r="D429">
            <v>278.58999999999997</v>
          </cell>
        </row>
        <row r="430">
          <cell r="A430" t="str">
            <v>D.04.000.030135</v>
          </cell>
          <cell r="B430" t="str">
            <v>Batente madeira itauba/garapeira/cedro/angelim 14 x 3,5 cm, vão 52 a 92 x 210 cm</v>
          </cell>
          <cell r="C430" t="str">
            <v>UN</v>
          </cell>
          <cell r="D430">
            <v>211.2</v>
          </cell>
        </row>
        <row r="431">
          <cell r="A431" t="str">
            <v>D.04.000.030137</v>
          </cell>
          <cell r="B431" t="str">
            <v>Batente madeira itauba/garapeira/cedro/angelim 14 x 3,5 cm, vão 122 x 210 cm</v>
          </cell>
          <cell r="C431" t="str">
            <v>UN</v>
          </cell>
          <cell r="D431">
            <v>283.66000000000003</v>
          </cell>
        </row>
        <row r="432">
          <cell r="A432" t="str">
            <v>D.04.000.030150</v>
          </cell>
          <cell r="B432" t="str">
            <v>Guarnição cedrinho de 210 x 100 x 1 x 5 cm</v>
          </cell>
          <cell r="C432" t="str">
            <v>UN</v>
          </cell>
          <cell r="D432">
            <v>34.39</v>
          </cell>
        </row>
        <row r="433">
          <cell r="A433" t="str">
            <v>D.04.000.030205</v>
          </cell>
          <cell r="B433" t="str">
            <v>Folha de madeira sarrafeada, revestida nas 2 faces com laminado liso 62x210cm</v>
          </cell>
          <cell r="C433" t="str">
            <v>UN</v>
          </cell>
          <cell r="D433">
            <v>879.84</v>
          </cell>
        </row>
        <row r="434">
          <cell r="A434" t="str">
            <v>D.04.000.030206</v>
          </cell>
          <cell r="B434" t="str">
            <v>Folha de madeira sarrafeada, revestida nas 2 faces com laminado liso 72x210cm</v>
          </cell>
          <cell r="C434" t="str">
            <v>UN</v>
          </cell>
          <cell r="D434">
            <v>928.36</v>
          </cell>
        </row>
        <row r="435">
          <cell r="A435" t="str">
            <v>D.04.000.030207</v>
          </cell>
          <cell r="B435" t="str">
            <v>Folha de madeira sarrafeada, revestida nas 2 faces com laminado liso 82x210cm</v>
          </cell>
          <cell r="C435" t="str">
            <v>UN</v>
          </cell>
          <cell r="D435">
            <v>1040.68</v>
          </cell>
        </row>
        <row r="436">
          <cell r="A436" t="str">
            <v>D.04.000.030208</v>
          </cell>
          <cell r="B436" t="str">
            <v>Folha de madeira sarrafeada, revestida nas 2 faces com laminado liso 92x210cm</v>
          </cell>
          <cell r="C436" t="str">
            <v>UN</v>
          </cell>
          <cell r="D436">
            <v>1057.3900000000001</v>
          </cell>
        </row>
        <row r="437">
          <cell r="A437" t="str">
            <v>D.04.000.030221</v>
          </cell>
          <cell r="B437" t="str">
            <v>Folha de porta lisa em madeira sarrafeada para pintura 62x210cm</v>
          </cell>
          <cell r="C437" t="str">
            <v>UN</v>
          </cell>
          <cell r="D437">
            <v>231.53</v>
          </cell>
        </row>
        <row r="438">
          <cell r="A438" t="str">
            <v>D.04.000.030222</v>
          </cell>
          <cell r="B438" t="str">
            <v>Folha de porta lisa em madeira sarrafeada para pintura 72x210cm</v>
          </cell>
          <cell r="C438" t="str">
            <v>UN</v>
          </cell>
          <cell r="D438">
            <v>218.29</v>
          </cell>
        </row>
        <row r="439">
          <cell r="A439" t="str">
            <v>D.04.000.030223</v>
          </cell>
          <cell r="B439" t="str">
            <v>Folha de porta lisa em madeira sarrafeada para pintura 82x210cm</v>
          </cell>
          <cell r="C439" t="str">
            <v>UN</v>
          </cell>
          <cell r="D439">
            <v>227.38</v>
          </cell>
        </row>
        <row r="440">
          <cell r="A440" t="str">
            <v>D.04.000.030224</v>
          </cell>
          <cell r="B440" t="str">
            <v>Folha de porta lisa em madeira sarrafeada para pintura 92x210cm</v>
          </cell>
          <cell r="C440" t="str">
            <v>UN</v>
          </cell>
          <cell r="D440">
            <v>254.92</v>
          </cell>
        </row>
        <row r="441">
          <cell r="A441" t="str">
            <v>D.04.000.030225</v>
          </cell>
          <cell r="B441" t="str">
            <v>Folha de porta macho/fêmea sem emenda de 72x210cm</v>
          </cell>
          <cell r="C441" t="str">
            <v>UN</v>
          </cell>
          <cell r="D441">
            <v>869.45</v>
          </cell>
        </row>
        <row r="442">
          <cell r="A442" t="str">
            <v>D.04.000.030226</v>
          </cell>
          <cell r="B442" t="str">
            <v>Folha de porta macho/fêmea sem emenda de 82x210cm</v>
          </cell>
          <cell r="C442" t="str">
            <v>UN</v>
          </cell>
          <cell r="D442">
            <v>977.93</v>
          </cell>
        </row>
        <row r="443">
          <cell r="A443" t="str">
            <v>D.04.000.030227</v>
          </cell>
          <cell r="B443" t="str">
            <v>Folha de porta macho/fêmea sem emenda de 92x210cm</v>
          </cell>
          <cell r="C443" t="str">
            <v>UN</v>
          </cell>
          <cell r="D443">
            <v>1102.52</v>
          </cell>
        </row>
        <row r="444">
          <cell r="A444" t="str">
            <v>D.04.000.030228</v>
          </cell>
          <cell r="B444" t="str">
            <v>Folha de porta macho/fêmea sem emenda de 62x210cm</v>
          </cell>
          <cell r="C444" t="str">
            <v>UN</v>
          </cell>
          <cell r="D444">
            <v>782.13</v>
          </cell>
        </row>
        <row r="445">
          <cell r="A445" t="str">
            <v>D.04.000.030274</v>
          </cell>
          <cell r="B445" t="str">
            <v>Folha de porta lisa em madeira para pintura 110x210cm</v>
          </cell>
          <cell r="C445" t="str">
            <v>UN</v>
          </cell>
          <cell r="D445">
            <v>292.42</v>
          </cell>
        </row>
        <row r="446">
          <cell r="A446" t="str">
            <v>D.04.000.030360</v>
          </cell>
          <cell r="B446" t="str">
            <v>Chapa de laminado melamínico</v>
          </cell>
          <cell r="C446" t="str">
            <v>M2</v>
          </cell>
          <cell r="D446">
            <v>72.489999999999995</v>
          </cell>
        </row>
        <row r="447">
          <cell r="A447" t="str">
            <v>D.04.000.030366</v>
          </cell>
          <cell r="B447" t="str">
            <v>Sarrafo de cedrinho de 10 x 1,5 cm, aparelhada 3ª construção (para acabamento lateral de beiral)</v>
          </cell>
          <cell r="C447" t="str">
            <v>M</v>
          </cell>
          <cell r="D447">
            <v>11.48</v>
          </cell>
        </row>
        <row r="448">
          <cell r="A448" t="str">
            <v>D.04.000.030380</v>
          </cell>
          <cell r="B448" t="str">
            <v>Faixa/batedor de proteção em tábua de MDF, revestido com laminado melamínico, canto arredondado - 290x15mm</v>
          </cell>
          <cell r="C448" t="str">
            <v>M</v>
          </cell>
          <cell r="D448">
            <v>160.86000000000001</v>
          </cell>
        </row>
        <row r="449">
          <cell r="A449" t="str">
            <v>D.04.000.034041</v>
          </cell>
          <cell r="B449" t="str">
            <v>Tabua aparelhada de pinus macho-fêmea, de 1 x 10 cm - para forro</v>
          </cell>
          <cell r="C449" t="str">
            <v>M2</v>
          </cell>
          <cell r="D449">
            <v>39.97</v>
          </cell>
        </row>
        <row r="450">
          <cell r="A450" t="str">
            <v>D.04.000.035511</v>
          </cell>
          <cell r="B450" t="str">
            <v>Tabua aparelhada em cambará, cedrinho, cupuíba, eucalipto-citriodora, eucalipto-saligna, garapa, pinus-elioti, de 10 x 2 cm - macho/fêmea</v>
          </cell>
          <cell r="C450" t="str">
            <v>M2</v>
          </cell>
          <cell r="D450">
            <v>89.69</v>
          </cell>
        </row>
        <row r="451">
          <cell r="A451" t="str">
            <v>D.04.000.035551</v>
          </cell>
          <cell r="B451" t="str">
            <v>Taco de Ipê fixado com cola 10 x 40cm - material</v>
          </cell>
          <cell r="C451" t="str">
            <v>M2</v>
          </cell>
          <cell r="D451">
            <v>239.41</v>
          </cell>
        </row>
        <row r="452">
          <cell r="A452" t="str">
            <v>D.04.000.036002</v>
          </cell>
          <cell r="B452" t="str">
            <v>Rodapé de madeira ipê/jatobá de 7 x 1,5 cm</v>
          </cell>
          <cell r="C452" t="str">
            <v>M</v>
          </cell>
          <cell r="D452">
            <v>19.46</v>
          </cell>
        </row>
        <row r="453">
          <cell r="A453" t="str">
            <v>D.04.000.036006</v>
          </cell>
          <cell r="B453" t="str">
            <v>Soalho madeira aparelhada em cumaru, ipê, jatobá, tauari, garapa, angelim-pedra, de 20 x 2 cm</v>
          </cell>
          <cell r="C453" t="str">
            <v>M2</v>
          </cell>
          <cell r="D453">
            <v>475.35</v>
          </cell>
        </row>
        <row r="454">
          <cell r="A454" t="str">
            <v>D.04.000.036106</v>
          </cell>
          <cell r="B454" t="str">
            <v>Cordão meia cana de madeira aparelhada 1 x 1cm, em cumaru, ipê, jatobá, tauari, garapa, angelim-pedra</v>
          </cell>
          <cell r="C454" t="str">
            <v>M</v>
          </cell>
          <cell r="D454">
            <v>5.58</v>
          </cell>
        </row>
        <row r="455">
          <cell r="A455" t="str">
            <v>D.04.000.098078</v>
          </cell>
          <cell r="B455" t="str">
            <v>Lousa em laminado melamínico, branco linha comercial</v>
          </cell>
          <cell r="C455" t="str">
            <v>M2</v>
          </cell>
          <cell r="D455">
            <v>235.51</v>
          </cell>
        </row>
        <row r="456">
          <cell r="A456" t="str">
            <v>D.05.000.023507</v>
          </cell>
          <cell r="B456" t="str">
            <v>Divisória cega tipo naval, Divilux 35 Fibraroc Formidur BPplus - instalado</v>
          </cell>
          <cell r="C456" t="str">
            <v>M2</v>
          </cell>
          <cell r="D456">
            <v>156.25</v>
          </cell>
        </row>
        <row r="457">
          <cell r="A457" t="str">
            <v>D.05.000.023509</v>
          </cell>
          <cell r="B457" t="str">
            <v>Divisória para sanitários, painéis em laminado melamínico estrutural, perfis em alumínio, inclusive ferragem</v>
          </cell>
          <cell r="C457" t="str">
            <v>M2</v>
          </cell>
          <cell r="D457">
            <v>622.91999999999996</v>
          </cell>
        </row>
        <row r="458">
          <cell r="A458" t="str">
            <v>D.05.000.023512</v>
          </cell>
          <cell r="B458" t="str">
            <v>Divisória painel/vidro/vidro, tipo naval, Divilux 35 MSO, Eucaplac UV instalado</v>
          </cell>
          <cell r="C458" t="str">
            <v>M2</v>
          </cell>
          <cell r="D458">
            <v>171.18</v>
          </cell>
        </row>
        <row r="459">
          <cell r="A459" t="str">
            <v>D.05.000.023585</v>
          </cell>
          <cell r="B459" t="str">
            <v>Divisória Divilux 35 MSO Eucaplac UV cega - instalado</v>
          </cell>
          <cell r="C459" t="str">
            <v>M2</v>
          </cell>
          <cell r="D459">
            <v>136.33000000000001</v>
          </cell>
        </row>
        <row r="460">
          <cell r="A460" t="str">
            <v>D.05.000.024618</v>
          </cell>
          <cell r="B460" t="str">
            <v>Divisória cega tipo piso/teto em laminado melamínico de baixa pressão, com coluna estrutural em alumínio extrudado</v>
          </cell>
          <cell r="C460" t="str">
            <v>M2</v>
          </cell>
          <cell r="D460">
            <v>961.59</v>
          </cell>
        </row>
        <row r="461">
          <cell r="A461" t="str">
            <v>D.05.000.024619</v>
          </cell>
          <cell r="B461" t="str">
            <v>Divisória tipo piso/teto em vidro temperado simples de 6mm, com coluna estrutural em alumínio extrudado</v>
          </cell>
          <cell r="C461" t="str">
            <v>M2</v>
          </cell>
          <cell r="D461">
            <v>663</v>
          </cell>
        </row>
        <row r="462">
          <cell r="A462" t="str">
            <v>D.05.000.024620</v>
          </cell>
          <cell r="B462" t="str">
            <v>Divisória tipo piso/teto em vidro temperado duplo de 6mm e micro persianas, com coluna estrutural em alumínio extrudado</v>
          </cell>
          <cell r="C462" t="str">
            <v>M2</v>
          </cell>
          <cell r="D462">
            <v>1245.1400000000001</v>
          </cell>
        </row>
        <row r="463">
          <cell r="A463" t="str">
            <v>E.01.000.037530</v>
          </cell>
          <cell r="B463" t="str">
            <v>Pintura de acabamento em tinta esmalte sobre estrutura metálica</v>
          </cell>
          <cell r="C463" t="str">
            <v>KG</v>
          </cell>
          <cell r="D463">
            <v>4</v>
          </cell>
        </row>
        <row r="464">
          <cell r="A464" t="str">
            <v>E.01.000.037531</v>
          </cell>
          <cell r="B464" t="str">
            <v>Pintura de acabamento em tinta epóxi sobre estrutura metálica</v>
          </cell>
          <cell r="C464" t="str">
            <v>KG</v>
          </cell>
          <cell r="D464">
            <v>4.7</v>
          </cell>
        </row>
        <row r="465">
          <cell r="A465" t="str">
            <v>E.01.000.037532</v>
          </cell>
          <cell r="B465" t="str">
            <v>Tinta PU bi componente para estrutura metálica, cor branca, ref. Sherwin Williams ou equivalente</v>
          </cell>
          <cell r="C465" t="str">
            <v>L</v>
          </cell>
          <cell r="D465">
            <v>70.61</v>
          </cell>
        </row>
        <row r="466">
          <cell r="A466" t="str">
            <v>E.01.000.037533</v>
          </cell>
          <cell r="B466" t="str">
            <v>Fundo primer epoxi bicomponente, para pintura de ferro, alumínio, aço e galvanizado, ref. Sherwin Williams ou equivalente</v>
          </cell>
          <cell r="C466" t="str">
            <v>L</v>
          </cell>
          <cell r="D466">
            <v>69.05</v>
          </cell>
        </row>
        <row r="467">
          <cell r="A467" t="str">
            <v>E.02.000.026760</v>
          </cell>
          <cell r="B467" t="str">
            <v>Prego diversas bitolas (referência 18 x 27)</v>
          </cell>
          <cell r="C467" t="str">
            <v>KG</v>
          </cell>
          <cell r="D467">
            <v>18.11</v>
          </cell>
        </row>
        <row r="468">
          <cell r="A468" t="str">
            <v>E.02.000.027010</v>
          </cell>
          <cell r="B468" t="str">
            <v>Arame recozido nº 18 BWG</v>
          </cell>
          <cell r="C468" t="str">
            <v>KG</v>
          </cell>
          <cell r="D468">
            <v>19.05</v>
          </cell>
        </row>
        <row r="469">
          <cell r="A469" t="str">
            <v>E.02.000.027011</v>
          </cell>
          <cell r="B469" t="str">
            <v>Arame tipo MIG, diâmetro de 0,80 a 1,20 mm</v>
          </cell>
          <cell r="C469" t="str">
            <v>KG</v>
          </cell>
          <cell r="D469">
            <v>25.05</v>
          </cell>
        </row>
        <row r="470">
          <cell r="A470" t="str">
            <v>E.02.000.027018</v>
          </cell>
          <cell r="B470" t="str">
            <v>Arame farpado galvanizado fio Nº 16 BWG</v>
          </cell>
          <cell r="C470" t="str">
            <v>M</v>
          </cell>
          <cell r="D470">
            <v>1.02</v>
          </cell>
        </row>
        <row r="471">
          <cell r="A471" t="str">
            <v>E.02.000.027025</v>
          </cell>
          <cell r="B471" t="str">
            <v>Arame galvanizado nº 16 BWG</v>
          </cell>
          <cell r="C471" t="str">
            <v>KG</v>
          </cell>
          <cell r="D471">
            <v>23.66</v>
          </cell>
        </row>
        <row r="472">
          <cell r="A472" t="str">
            <v>E.02.000.090264</v>
          </cell>
          <cell r="B472" t="str">
            <v>Arame galvanizado nº 14 BWG</v>
          </cell>
          <cell r="C472" t="str">
            <v>KG</v>
          </cell>
          <cell r="D472">
            <v>22.1</v>
          </cell>
        </row>
        <row r="473">
          <cell r="A473" t="str">
            <v>E.03.000.026504</v>
          </cell>
          <cell r="B473" t="str">
            <v>Gancho de 1/4´ com porca e arruela, 550 mm</v>
          </cell>
          <cell r="C473" t="str">
            <v>UN</v>
          </cell>
          <cell r="D473">
            <v>3.83</v>
          </cell>
        </row>
        <row r="474">
          <cell r="A474" t="str">
            <v>E.03.000.026513</v>
          </cell>
          <cell r="B474" t="str">
            <v>Chumbador Fischer Bolt diâmetro = 1/2´ e comprimento = 4´</v>
          </cell>
          <cell r="C474" t="str">
            <v>UN</v>
          </cell>
          <cell r="D474">
            <v>4.8600000000000003</v>
          </cell>
        </row>
        <row r="475">
          <cell r="A475" t="str">
            <v>E.03.000.026516</v>
          </cell>
          <cell r="B475" t="str">
            <v>Parafuso em latão com cabeça sextavada, com rosca mecânica de 3/8´ x 50mm</v>
          </cell>
          <cell r="C475" t="str">
            <v>UN</v>
          </cell>
          <cell r="D475">
            <v>7.94</v>
          </cell>
        </row>
        <row r="476">
          <cell r="A476" t="str">
            <v>E.03.000.026548</v>
          </cell>
          <cell r="B476" t="str">
            <v>Parafuso cabeça chata com bucha plástica de 8 mm - 5,5 x 50 mm</v>
          </cell>
          <cell r="C476" t="str">
            <v>UN</v>
          </cell>
          <cell r="D476">
            <v>0.45</v>
          </cell>
        </row>
        <row r="477">
          <cell r="A477" t="str">
            <v>E.03.000.026577</v>
          </cell>
          <cell r="B477" t="str">
            <v>Parafuso com rosca soberba 8 x 165mm</v>
          </cell>
          <cell r="C477" t="str">
            <v>UN</v>
          </cell>
          <cell r="D477">
            <v>1.69</v>
          </cell>
        </row>
        <row r="478">
          <cell r="A478" t="str">
            <v>E.03.000.026651</v>
          </cell>
          <cell r="B478" t="str">
            <v>Gaxeta EPDM ref. 1619 da Day Brasil ou equivalente</v>
          </cell>
          <cell r="C478" t="str">
            <v>M</v>
          </cell>
          <cell r="D478">
            <v>6.97</v>
          </cell>
        </row>
        <row r="479">
          <cell r="A479" t="str">
            <v>E.03.000.026652</v>
          </cell>
          <cell r="B479" t="str">
            <v>Gaxeta EPDM ref. 274 da Day Brasil ou equivalente</v>
          </cell>
          <cell r="C479" t="str">
            <v>M</v>
          </cell>
          <cell r="D479">
            <v>2.48</v>
          </cell>
        </row>
        <row r="480">
          <cell r="A480" t="str">
            <v>E.03.000.026653</v>
          </cell>
          <cell r="B480" t="str">
            <v>Parafuso auto-atarraxante/auto-brocante em aço médio carbono, com acabamento zincado brando, de 12 x 38 mm - com arruela de vedação</v>
          </cell>
          <cell r="C480" t="str">
            <v>UN</v>
          </cell>
          <cell r="D480">
            <v>0.42</v>
          </cell>
        </row>
        <row r="481">
          <cell r="A481" t="str">
            <v>E.03.000.026709</v>
          </cell>
          <cell r="B481" t="str">
            <v>Grapa ferro para cantoneira 1´ x 1/8´ 1,19 kg/m</v>
          </cell>
          <cell r="C481" t="str">
            <v>UN</v>
          </cell>
          <cell r="D481">
            <v>5.31</v>
          </cell>
        </row>
        <row r="482">
          <cell r="A482" t="str">
            <v>E.03.000.026726</v>
          </cell>
          <cell r="B482" t="str">
            <v>Parafuso com arruela e bucha S8 de 4,8 x 50 mm, tipo panela</v>
          </cell>
          <cell r="C482" t="str">
            <v>UN</v>
          </cell>
          <cell r="D482">
            <v>0.89</v>
          </cell>
        </row>
        <row r="483">
          <cell r="A483" t="str">
            <v>E.03.000.026733</v>
          </cell>
          <cell r="B483" t="str">
            <v>Parafusos niquelados para sanitários</v>
          </cell>
          <cell r="C483" t="str">
            <v>UN</v>
          </cell>
          <cell r="D483">
            <v>7.63</v>
          </cell>
        </row>
        <row r="484">
          <cell r="A484" t="str">
            <v>E.03.000.026735</v>
          </cell>
          <cell r="B484" t="str">
            <v>Conjunto de fixação para lavatório (dois parafusos, duas buchas e quatro arruelas); ref. SP 7 01 da Deca ou equivalente</v>
          </cell>
          <cell r="C484" t="str">
            <v>CJ</v>
          </cell>
          <cell r="D484">
            <v>22.66</v>
          </cell>
        </row>
        <row r="485">
          <cell r="A485" t="str">
            <v>E.03.000.026771</v>
          </cell>
          <cell r="B485" t="str">
            <v>Rebites de ferro zincado n° 8, comprimento de 6,10 mm, diâmetro nominal de 3 mm</v>
          </cell>
          <cell r="C485" t="str">
            <v>KG</v>
          </cell>
          <cell r="D485">
            <v>44.04</v>
          </cell>
        </row>
        <row r="486">
          <cell r="A486" t="str">
            <v>E.03.000.049502</v>
          </cell>
          <cell r="B486" t="str">
            <v>Porca quadrada para parafuso M16</v>
          </cell>
          <cell r="C486" t="str">
            <v>UN</v>
          </cell>
          <cell r="D486">
            <v>1.44</v>
          </cell>
        </row>
        <row r="487">
          <cell r="A487" t="str">
            <v>E.03.000.049534</v>
          </cell>
          <cell r="B487" t="str">
            <v>Parafuso cabeça abaulada M16 x 45 mm</v>
          </cell>
          <cell r="C487" t="str">
            <v>UN</v>
          </cell>
          <cell r="D487">
            <v>5.1100000000000003</v>
          </cell>
        </row>
        <row r="488">
          <cell r="A488" t="str">
            <v>E.03.000.049535</v>
          </cell>
          <cell r="B488" t="str">
            <v>Parafuso cabeça abaulada M10 x 115 mm</v>
          </cell>
          <cell r="C488" t="str">
            <v>UN</v>
          </cell>
          <cell r="D488">
            <v>2.52</v>
          </cell>
        </row>
        <row r="489">
          <cell r="A489" t="str">
            <v>E.03.000.049539</v>
          </cell>
          <cell r="B489" t="str">
            <v>Arruela quadrada de 50 mm com furo de 18 mm</v>
          </cell>
          <cell r="C489" t="str">
            <v>UN</v>
          </cell>
          <cell r="D489">
            <v>1.71</v>
          </cell>
        </row>
        <row r="490">
          <cell r="A490" t="str">
            <v>E.03.000.049540</v>
          </cell>
          <cell r="B490" t="str">
            <v>Arruela quadrada 100 x 100 x 5 mm com furo de 18 mm</v>
          </cell>
          <cell r="C490" t="str">
            <v>UN</v>
          </cell>
          <cell r="D490">
            <v>6.73</v>
          </cell>
        </row>
        <row r="491">
          <cell r="A491" t="str">
            <v>E.03.000.049550</v>
          </cell>
          <cell r="B491" t="str">
            <v>Parafuso cabeça quadrada M16 x 125 mm</v>
          </cell>
          <cell r="C491" t="str">
            <v>UN</v>
          </cell>
          <cell r="D491">
            <v>6.55</v>
          </cell>
        </row>
        <row r="492">
          <cell r="A492" t="str">
            <v>E.03.000.049551</v>
          </cell>
          <cell r="B492" t="str">
            <v>Parafuso cabeça abaulada M16 x 150 mm</v>
          </cell>
          <cell r="C492" t="str">
            <v>UN</v>
          </cell>
          <cell r="D492">
            <v>9.77</v>
          </cell>
        </row>
        <row r="493">
          <cell r="A493" t="str">
            <v>E.03.000.049552</v>
          </cell>
          <cell r="B493" t="str">
            <v>Parafuso cabeça quadrada M16 x 300 mm</v>
          </cell>
          <cell r="C493" t="str">
            <v>UN</v>
          </cell>
          <cell r="D493">
            <v>13.36</v>
          </cell>
        </row>
        <row r="494">
          <cell r="A494" t="str">
            <v>E.03.000.049553</v>
          </cell>
          <cell r="B494" t="str">
            <v>Parafuso rosca dupla M16 x 450 mm</v>
          </cell>
          <cell r="C494" t="str">
            <v>UN</v>
          </cell>
          <cell r="D494">
            <v>22.73</v>
          </cell>
        </row>
        <row r="495">
          <cell r="A495" t="str">
            <v>E.03.000.069519</v>
          </cell>
          <cell r="B495" t="str">
            <v>Conjunto para fixação de tanque</v>
          </cell>
          <cell r="C495" t="str">
            <v>UN</v>
          </cell>
          <cell r="D495">
            <v>56.9</v>
          </cell>
        </row>
        <row r="496">
          <cell r="A496" t="str">
            <v>E.03.000.069568</v>
          </cell>
          <cell r="B496" t="str">
            <v>Parafuso e bucha de 8´ para fixação de louça sanitária</v>
          </cell>
          <cell r="C496" t="str">
            <v>PAR</v>
          </cell>
          <cell r="D496">
            <v>15.24</v>
          </cell>
        </row>
        <row r="497">
          <cell r="A497" t="str">
            <v>E.03.000.090616</v>
          </cell>
          <cell r="B497" t="str">
            <v>Parafuso sextavado em aço inoxidável de 1/4" x 1 1/4"; ref. SXRI1/4X1.1/4A2 da Belenus, TEL5329 da Termotécnica ou equivalente</v>
          </cell>
          <cell r="C497" t="str">
            <v>UN</v>
          </cell>
          <cell r="D497">
            <v>1.65</v>
          </cell>
        </row>
        <row r="498">
          <cell r="A498" t="str">
            <v>E.03.000.090617</v>
          </cell>
          <cell r="B498" t="str">
            <v>Arruela lisa em aço inoxidável de 1/4"; ref. 39136202 da Ciser, Inox 1/4" da Aciole, AL3/16A4 da Veppel ou equivalente</v>
          </cell>
          <cell r="C498" t="str">
            <v>UN</v>
          </cell>
          <cell r="D498">
            <v>0.47</v>
          </cell>
        </row>
        <row r="499">
          <cell r="A499" t="str">
            <v>E.03.000.090618</v>
          </cell>
          <cell r="B499" t="str">
            <v>Porca sextavada em aço inoxidável de 1/4";  ref. Inox 1/4" da Ciser, TEL5314 da Termotécnica, Inox 304 1/4" da Walsywa ou equivalente</v>
          </cell>
          <cell r="C499" t="str">
            <v>UN</v>
          </cell>
          <cell r="D499">
            <v>0.74</v>
          </cell>
        </row>
        <row r="500">
          <cell r="A500" t="str">
            <v>E.04.000.025014</v>
          </cell>
          <cell r="B500" t="str">
            <v>Fornecimento e montagem de estrutura metálica em aço USISAC41E / COSARCOR400E / CSNCOR420</v>
          </cell>
          <cell r="C500" t="str">
            <v>KG</v>
          </cell>
          <cell r="D500">
            <v>20.97</v>
          </cell>
        </row>
        <row r="501">
          <cell r="A501" t="str">
            <v>E.04.000.037502</v>
          </cell>
          <cell r="B501" t="str">
            <v>Fornecimento e montagem de estrutura em aço ASTM-A572 Grau 50, sem pintura</v>
          </cell>
          <cell r="C501" t="str">
            <v>KG</v>
          </cell>
          <cell r="D501">
            <v>17</v>
          </cell>
        </row>
        <row r="502">
          <cell r="A502" t="str">
            <v>E.04.000.037503</v>
          </cell>
          <cell r="B502" t="str">
            <v>Fornecimento e montagem de estrutura tubular em aço ASTM-A572 Grau 50, sem pintura</v>
          </cell>
          <cell r="C502" t="str">
            <v>KG</v>
          </cell>
          <cell r="D502">
            <v>18.350000000000001</v>
          </cell>
        </row>
        <row r="503">
          <cell r="A503" t="str">
            <v>E.04.000.037504</v>
          </cell>
          <cell r="B503" t="str">
            <v>Tubo metálico metalon, referência 60 x 60 x 3,75mm</v>
          </cell>
          <cell r="C503" t="str">
            <v>M</v>
          </cell>
          <cell r="D503">
            <v>93.66</v>
          </cell>
        </row>
        <row r="504">
          <cell r="A504" t="str">
            <v>E.04.000.037532</v>
          </cell>
          <cell r="B504" t="str">
            <v>Fornecimento e montagem de estrutura metálica em aço ASTM-A 36, sem pintura</v>
          </cell>
          <cell r="C504" t="str">
            <v>KG</v>
          </cell>
          <cell r="D504">
            <v>18.47</v>
          </cell>
        </row>
        <row r="505">
          <cell r="A505" t="str">
            <v>E.05.000.026198</v>
          </cell>
          <cell r="B505" t="str">
            <v>Chapa perfurada em aço SAE 1020, furos redondos de diâmetro 7,5 mm, área aberta 45%, e espessura de 1/8´, dimensão 2,0 x 1,0 m</v>
          </cell>
          <cell r="C505" t="str">
            <v>M2</v>
          </cell>
          <cell r="D505">
            <v>597.49</v>
          </cell>
        </row>
        <row r="506">
          <cell r="A506" t="str">
            <v>E.05.000.026615</v>
          </cell>
          <cell r="B506" t="str">
            <v>Cantoneira ferro 1´ x 1´ x 1/8´ - 1,19 kg/m</v>
          </cell>
          <cell r="C506" t="str">
            <v>M</v>
          </cell>
          <cell r="D506">
            <v>13.36</v>
          </cell>
        </row>
        <row r="507">
          <cell r="A507" t="str">
            <v>E.05.000.026662</v>
          </cell>
          <cell r="B507" t="str">
            <v>Chapa de aço ASTM A-36 de 1/4´</v>
          </cell>
          <cell r="C507" t="str">
            <v>KG</v>
          </cell>
          <cell r="D507">
            <v>12.63</v>
          </cell>
        </row>
        <row r="508">
          <cell r="A508" t="str">
            <v>E.05.000.026678</v>
          </cell>
          <cell r="B508" t="str">
            <v>Ferro cantoneira abas iguais em aço carbono, de 1´ x 1´ x 1/8´</v>
          </cell>
          <cell r="C508" t="str">
            <v>KG</v>
          </cell>
          <cell r="D508">
            <v>11.23</v>
          </cell>
        </row>
        <row r="509">
          <cell r="A509" t="str">
            <v>E.05.000.026682</v>
          </cell>
          <cell r="B509" t="str">
            <v>Cantoneira em aço galvanizado de 1´ x 1/8´</v>
          </cell>
          <cell r="C509" t="str">
            <v>KG</v>
          </cell>
          <cell r="D509">
            <v>15.7</v>
          </cell>
        </row>
        <row r="510">
          <cell r="A510" t="str">
            <v>E.05.000.026702</v>
          </cell>
          <cell r="B510" t="str">
            <v>Insert maciço com furo inferior para ancoragem, carga de trabalho 3.000 kg; ref. TS24 da Trejor ou equivalente</v>
          </cell>
          <cell r="C510" t="str">
            <v>UN</v>
          </cell>
          <cell r="D510">
            <v>28.75</v>
          </cell>
        </row>
        <row r="511">
          <cell r="A511" t="str">
            <v>E.05.000.026703</v>
          </cell>
          <cell r="B511" t="str">
            <v>Içador, carga de trabalho 3.000 kg, ref. TP24 fabricação Trejor</v>
          </cell>
          <cell r="C511" t="str">
            <v>UN</v>
          </cell>
          <cell r="D511">
            <v>971.62</v>
          </cell>
        </row>
        <row r="512">
          <cell r="A512" t="str">
            <v>E.05.000.026704</v>
          </cell>
          <cell r="B512" t="str">
            <v>Chapa de ferro Nº 14</v>
          </cell>
          <cell r="C512" t="str">
            <v>KG</v>
          </cell>
          <cell r="D512">
            <v>12.78</v>
          </cell>
        </row>
        <row r="513">
          <cell r="A513" t="str">
            <v>E.05.000.026707</v>
          </cell>
          <cell r="B513" t="str">
            <v>Posicionador, carga de trabalho 3.000 kg, ref. TP24 fabricação Trejor ou equivalente</v>
          </cell>
          <cell r="C513" t="str">
            <v>UN</v>
          </cell>
          <cell r="D513">
            <v>62.59</v>
          </cell>
        </row>
        <row r="514">
          <cell r="A514" t="str">
            <v>E.06.000.021546</v>
          </cell>
          <cell r="B514" t="str">
            <v>Tela galvanizada para fixação de alvenaria, malha de 15x15mm e dimensão 6x50cm</v>
          </cell>
          <cell r="C514" t="str">
            <v>UN</v>
          </cell>
          <cell r="D514">
            <v>1.26</v>
          </cell>
        </row>
        <row r="515">
          <cell r="A515" t="str">
            <v>E.06.000.021547</v>
          </cell>
          <cell r="B515" t="str">
            <v>Tela galvanizada para fixação de alvenaria, malha de 15x15mm e dimensão 7,5x50cm</v>
          </cell>
          <cell r="C515" t="str">
            <v>UN</v>
          </cell>
          <cell r="D515">
            <v>1.68</v>
          </cell>
        </row>
        <row r="516">
          <cell r="A516" t="str">
            <v>E.06.000.021548</v>
          </cell>
          <cell r="B516" t="str">
            <v>Tela galvanizada para fixação de alvenaria, malha de 15x15mm e dimensão 10,5x50cm</v>
          </cell>
          <cell r="C516" t="str">
            <v>UN</v>
          </cell>
          <cell r="D516">
            <v>2.4900000000000002</v>
          </cell>
        </row>
        <row r="517">
          <cell r="A517" t="str">
            <v>E.06.000.021549</v>
          </cell>
          <cell r="B517" t="str">
            <v>Tela galvanizada para fixação de alvenaria, malha de 15x15mm e dimensão 12x50cm</v>
          </cell>
          <cell r="C517" t="str">
            <v>UN</v>
          </cell>
          <cell r="D517">
            <v>2.76</v>
          </cell>
        </row>
        <row r="518">
          <cell r="A518" t="str">
            <v>E.06.000.021550</v>
          </cell>
          <cell r="B518" t="str">
            <v>Tela galvanizada para fixação de alvenaria, malha de 15x15mm e dimensão 17x50cm</v>
          </cell>
          <cell r="C518" t="str">
            <v>UN</v>
          </cell>
          <cell r="D518">
            <v>4.07</v>
          </cell>
        </row>
        <row r="519">
          <cell r="A519" t="str">
            <v>E.06.000.021551</v>
          </cell>
          <cell r="B519" t="str">
            <v>Pino de aço liso com arruela  1/4" x 27 mm para tela galvanizada para fixação de alvenaria</v>
          </cell>
          <cell r="C519" t="str">
            <v>UN</v>
          </cell>
          <cell r="D519">
            <v>0.63</v>
          </cell>
        </row>
        <row r="520">
          <cell r="A520" t="str">
            <v>E.06.000.042847</v>
          </cell>
          <cell r="B520" t="str">
            <v>Clips de fixação para vergalhão em aço galvanizado diâmetro de 3/8´, ref. TEL 5238 ou equivalente</v>
          </cell>
          <cell r="C520" t="str">
            <v>UN</v>
          </cell>
          <cell r="D520">
            <v>3.32</v>
          </cell>
        </row>
        <row r="521">
          <cell r="A521" t="str">
            <v>E.06.000.065001</v>
          </cell>
          <cell r="B521" t="str">
            <v>Reservatório metálico cilíndrico horizontal, capacidade de 1.000 litros</v>
          </cell>
          <cell r="C521" t="str">
            <v>CJ</v>
          </cell>
          <cell r="D521">
            <v>3662.17</v>
          </cell>
        </row>
        <row r="522">
          <cell r="A522" t="str">
            <v>E.06.000.065041</v>
          </cell>
          <cell r="B522" t="str">
            <v>Reservatório metálico cilíndrico horizontal, capacidade de 10.000 litros</v>
          </cell>
          <cell r="C522" t="str">
            <v>CJ</v>
          </cell>
          <cell r="D522">
            <v>16939.07</v>
          </cell>
        </row>
        <row r="523">
          <cell r="A523" t="str">
            <v>E.06.000.065042</v>
          </cell>
          <cell r="B523" t="str">
            <v>Reservatório metálico cilíndrico horizontal, capacidade de 5.000 litros</v>
          </cell>
          <cell r="C523" t="str">
            <v>CJ</v>
          </cell>
          <cell r="D523">
            <v>8938.5300000000007</v>
          </cell>
        </row>
        <row r="524">
          <cell r="A524" t="str">
            <v>E.06.000.065056</v>
          </cell>
          <cell r="B524" t="str">
            <v>Reservatório metálico cilíndrico horizontal, capacidade de 3.000 litros</v>
          </cell>
          <cell r="C524" t="str">
            <v>CJ</v>
          </cell>
          <cell r="D524">
            <v>6301.09</v>
          </cell>
        </row>
        <row r="525">
          <cell r="A525" t="str">
            <v>E.07.000.020121</v>
          </cell>
          <cell r="B525" t="str">
            <v>Trilho em alumínio simples</v>
          </cell>
          <cell r="C525" t="str">
            <v>M</v>
          </cell>
          <cell r="D525">
            <v>5.41</v>
          </cell>
        </row>
        <row r="526">
          <cell r="A526" t="str">
            <v>E.07.000.020122</v>
          </cell>
          <cell r="B526" t="str">
            <v>Perfil retangular em alumínio de 50x25x2mm</v>
          </cell>
          <cell r="C526" t="str">
            <v>M</v>
          </cell>
          <cell r="D526">
            <v>32.54</v>
          </cell>
        </row>
        <row r="527">
          <cell r="A527" t="str">
            <v>E.07.000.020127</v>
          </cell>
          <cell r="B527" t="str">
            <v>Perfil em alumínio anodizado natural, perfil qualquer</v>
          </cell>
          <cell r="C527" t="str">
            <v>KG</v>
          </cell>
          <cell r="D527">
            <v>44.11</v>
          </cell>
        </row>
        <row r="528">
          <cell r="A528" t="str">
            <v>E.07.000.026650</v>
          </cell>
          <cell r="B528" t="str">
            <v>Cantoneira em alumínio antiderrapante, dimensões 50 x 30 mm; referência comercial Artesana ou equivalente</v>
          </cell>
          <cell r="C528" t="str">
            <v>M</v>
          </cell>
          <cell r="D528">
            <v>39.1</v>
          </cell>
        </row>
        <row r="529">
          <cell r="A529" t="str">
            <v>E.07.000.026661</v>
          </cell>
          <cell r="B529" t="str">
            <v>Chapa lisa em alumínio 2000 x 1000 x 3 mm (16,20 kg/pc)</v>
          </cell>
          <cell r="C529" t="str">
            <v>KG</v>
          </cell>
          <cell r="D529">
            <v>44.98</v>
          </cell>
        </row>
        <row r="530">
          <cell r="A530" t="str">
            <v>E.07.000.026667</v>
          </cell>
          <cell r="B530" t="str">
            <v>Cantoneira sextavada em alumínio para placa cerâmica, acabamento natural ref. Canto metal A3 ou equivalente</v>
          </cell>
          <cell r="C530" t="str">
            <v>M</v>
          </cell>
          <cell r="D530">
            <v>6.03</v>
          </cell>
        </row>
        <row r="531">
          <cell r="A531" t="str">
            <v>E.07.000.027632</v>
          </cell>
          <cell r="B531" t="str">
            <v>Gradil em alumínio natural com portão central de 2 folhas de 80cm cada - sob medida</v>
          </cell>
          <cell r="C531" t="str">
            <v>M2</v>
          </cell>
          <cell r="D531">
            <v>848.49</v>
          </cell>
        </row>
        <row r="532">
          <cell r="A532" t="str">
            <v>E.07.000.033503</v>
          </cell>
          <cell r="B532" t="str">
            <v>Cantoneira em alumínio ´Y´ para massa, espessura de 1,5mm, ref. R-78 da Pin-Can, M-1 da Canto Metal ou equivalente</v>
          </cell>
          <cell r="C532" t="str">
            <v>M</v>
          </cell>
          <cell r="D532">
            <v>7.5</v>
          </cell>
        </row>
        <row r="533">
          <cell r="A533" t="str">
            <v>E.07.000.090592</v>
          </cell>
          <cell r="B533" t="str">
            <v>Cinta de alumínio, diâmetro de 1/2´</v>
          </cell>
          <cell r="C533" t="str">
            <v>M</v>
          </cell>
          <cell r="D533">
            <v>0.95</v>
          </cell>
        </row>
        <row r="534">
          <cell r="A534" t="str">
            <v>E.07.000.093837</v>
          </cell>
          <cell r="B534" t="str">
            <v>Fita porosa de 25mm x 25 m</v>
          </cell>
          <cell r="C534" t="str">
            <v>UN</v>
          </cell>
          <cell r="D534">
            <v>31.48</v>
          </cell>
        </row>
        <row r="535">
          <cell r="A535" t="str">
            <v>E.08.000.021080</v>
          </cell>
          <cell r="B535" t="str">
            <v>Perfil em alumínio anodizado tipo U, abas iguais, de 9,53x9,53x1,58mm</v>
          </cell>
          <cell r="C535" t="str">
            <v>M</v>
          </cell>
          <cell r="D535">
            <v>5.53</v>
          </cell>
        </row>
        <row r="536">
          <cell r="A536" t="str">
            <v>E.08.000.023605</v>
          </cell>
          <cell r="B536" t="str">
            <v>Forro modular metálico em aluzink 625x625mm, em placas de alumínio Tile Tegular perfurado</v>
          </cell>
          <cell r="C536" t="str">
            <v>M2</v>
          </cell>
          <cell r="D536">
            <v>348.38</v>
          </cell>
        </row>
        <row r="537">
          <cell r="A537" t="str">
            <v>E.08.000.025044</v>
          </cell>
          <cell r="B537" t="str">
            <v>Brise metálico curvo e móvel termoacustico, em chapa lisa de alumínio pré-pintada, preenchido com poliuretano expandido injetado, largura 335 mm, ref. Asa de avião da Refax, BSM335 da Sul Metal ou equivalente</v>
          </cell>
          <cell r="C537" t="str">
            <v>M2</v>
          </cell>
          <cell r="D537">
            <v>845.68</v>
          </cell>
        </row>
        <row r="538">
          <cell r="A538" t="str">
            <v>E.08.000.025053</v>
          </cell>
          <cell r="B538" t="str">
            <v>Brise metálico curvo e móvel em chapa microperfurada de alumínio pré-pintada, ref. AS288 Retrátil da Refax, SM A300 da Sul Metais ou equivalente</v>
          </cell>
          <cell r="C538" t="str">
            <v>M2</v>
          </cell>
          <cell r="D538">
            <v>635.19000000000005</v>
          </cell>
        </row>
        <row r="539">
          <cell r="A539" t="str">
            <v>E.08.000.025059</v>
          </cell>
          <cell r="B539" t="str">
            <v>Brise metálico em Alumínio, espessura 0,5 mm, com aletas de 20 cm, estrutura auxiliar, ref. AB200 da Refax, BSM-A200 da Sul Metais ou equivalente</v>
          </cell>
          <cell r="C539" t="str">
            <v>M2</v>
          </cell>
          <cell r="D539">
            <v>909.4</v>
          </cell>
        </row>
        <row r="540">
          <cell r="A540" t="str">
            <v>E.08.000.026215</v>
          </cell>
          <cell r="B540" t="str">
            <v>Revestimento tipo ACM com acabamento em PVDF e espessura de 4 mm - instalado</v>
          </cell>
          <cell r="C540" t="str">
            <v>M2</v>
          </cell>
          <cell r="D540">
            <v>730.72</v>
          </cell>
        </row>
        <row r="541">
          <cell r="A541" t="str">
            <v>E.08.000.026216</v>
          </cell>
          <cell r="B541" t="str">
            <v>Revestimento tipo ACM com acabamento em PVDF e espessura de 4 mm, na cor verde - instalado</v>
          </cell>
          <cell r="C541" t="str">
            <v>M2</v>
          </cell>
          <cell r="D541">
            <v>458.98</v>
          </cell>
        </row>
        <row r="542">
          <cell r="A542" t="str">
            <v>E.08.000.030901</v>
          </cell>
          <cell r="B542" t="str">
            <v>Barra de proteção para lavatório tipo U, para pessoas com mobilidade reduzida, em tubo de alumínio com pintura de epóxi, medidas: 63x51cm ou 54x40cm</v>
          </cell>
          <cell r="C542" t="str">
            <v>UN</v>
          </cell>
          <cell r="D542">
            <v>462.97</v>
          </cell>
        </row>
        <row r="543">
          <cell r="A543" t="str">
            <v>E.08.000.090569</v>
          </cell>
          <cell r="B543" t="str">
            <v>Folha em alumínio corrugado 015 revestido em papel kraft</v>
          </cell>
          <cell r="C543" t="str">
            <v>M</v>
          </cell>
          <cell r="D543">
            <v>30.24</v>
          </cell>
        </row>
        <row r="544">
          <cell r="A544" t="str">
            <v>E.09.000.045602</v>
          </cell>
          <cell r="B544" t="str">
            <v>Caixa de derivação, embutida ou externa, 2x30x40 / 2x40x40 / 2x30x60mm, para rodapé duplo</v>
          </cell>
          <cell r="C544" t="str">
            <v>UN</v>
          </cell>
          <cell r="D544">
            <v>33.409999999999997</v>
          </cell>
        </row>
        <row r="545">
          <cell r="A545" t="str">
            <v>E.09.000.090147</v>
          </cell>
          <cell r="B545" t="str">
            <v>Parafuso com arruela em aço galvanizado, para flange S16/80</v>
          </cell>
          <cell r="C545" t="str">
            <v>UN</v>
          </cell>
          <cell r="D545">
            <v>7.02</v>
          </cell>
        </row>
        <row r="546">
          <cell r="A546" t="str">
            <v>E.09.000.090150</v>
          </cell>
          <cell r="B546" t="str">
            <v>Parafuso com porca e arruela em aço galvanizado S20/90</v>
          </cell>
          <cell r="C546" t="str">
            <v>UN</v>
          </cell>
          <cell r="D546">
            <v>19.86</v>
          </cell>
        </row>
        <row r="547">
          <cell r="A547" t="str">
            <v>E.10.000.020343</v>
          </cell>
          <cell r="B547" t="str">
            <v>Tela galvanizada fio 24 BWG, malha hexagonal de 1/2´</v>
          </cell>
          <cell r="C547" t="str">
            <v>M2</v>
          </cell>
          <cell r="D547">
            <v>11.92</v>
          </cell>
        </row>
        <row r="548">
          <cell r="A548" t="str">
            <v>E.10.000.027017</v>
          </cell>
          <cell r="B548" t="str">
            <v>Gabião tipo caixa em tela metálica, revestido com galvanização com liga zinco/alumínio, malha hexagonal torção dupla 8x10cm, fio diâmetro 2,7mm, altura de 0,5m, independente do formato, conforme NBR 8964, ref. Maccaferri, Comep, Diprotec ou equivalente</v>
          </cell>
          <cell r="C548" t="str">
            <v>M3</v>
          </cell>
          <cell r="D548">
            <v>632.71</v>
          </cell>
        </row>
        <row r="549">
          <cell r="A549" t="str">
            <v>E.10.000.027018</v>
          </cell>
          <cell r="B549" t="str">
            <v>Gabião tipo caixa em tela metálica, revestido com galvanização com liga zinco/alumínio, malha hexagonal torção dupla 8x10cm, fio diâmetro 2,7mm, altura de 1,0m, independente do formato, conforme NBR 8964; ref. Maccaferri, Comep, Diprotec ou equivalente</v>
          </cell>
          <cell r="C549" t="str">
            <v>M3</v>
          </cell>
          <cell r="D549">
            <v>416.93</v>
          </cell>
        </row>
        <row r="550">
          <cell r="A550" t="str">
            <v>E.10.000.027511</v>
          </cell>
          <cell r="B550" t="str">
            <v>Tela de aço galvanizado, fio 10 BWG,  malha 2´ tipo alambrado</v>
          </cell>
          <cell r="C550" t="str">
            <v>M2</v>
          </cell>
          <cell r="D550">
            <v>73.78</v>
          </cell>
        </row>
        <row r="551">
          <cell r="A551" t="str">
            <v>E.10.000.027518</v>
          </cell>
          <cell r="B551" t="str">
            <v>Tela de aço galvanizado, fio 12BWG, malha 2´ tipo alambrado</v>
          </cell>
          <cell r="C551" t="str">
            <v>M2</v>
          </cell>
          <cell r="D551">
            <v>49.56</v>
          </cell>
        </row>
        <row r="552">
          <cell r="A552" t="str">
            <v>E.10.000.027521</v>
          </cell>
          <cell r="B552" t="str">
            <v>Tela em arame galvanizado, malha 2´, fio 22BWG, tipo galinheiro</v>
          </cell>
          <cell r="C552" t="str">
            <v>M2</v>
          </cell>
          <cell r="D552">
            <v>8</v>
          </cell>
        </row>
        <row r="553">
          <cell r="A553" t="str">
            <v>E.10.000.027526</v>
          </cell>
          <cell r="B553" t="str">
            <v>Tela ondulada de arame galvanizado, fio 10B WG, malha 1´ artística</v>
          </cell>
          <cell r="C553" t="str">
            <v>M2</v>
          </cell>
          <cell r="D553">
            <v>127.44</v>
          </cell>
        </row>
        <row r="554">
          <cell r="A554" t="str">
            <v>E.10.000.027529</v>
          </cell>
          <cell r="B554" t="str">
            <v>Tela de alambrado em arame galvanizado, fio 16BWG, malha 1´</v>
          </cell>
          <cell r="C554" t="str">
            <v>M2</v>
          </cell>
          <cell r="D554">
            <v>45.56</v>
          </cell>
        </row>
        <row r="555">
          <cell r="A555" t="str">
            <v>E.10.000.049565</v>
          </cell>
          <cell r="B555" t="str">
            <v>Cordoalha para estai de aço galvanizado 7 fios, diâmetro 3/8´ tipo SM, galvanização eletrolítica</v>
          </cell>
          <cell r="C555" t="str">
            <v>M</v>
          </cell>
          <cell r="D555">
            <v>10.48</v>
          </cell>
        </row>
        <row r="556">
          <cell r="A556" t="str">
            <v>E.10.000.049575</v>
          </cell>
          <cell r="B556" t="str">
            <v>Esticador para cabo de aço 5/16´ (8 mm) com terminal gancho-olhal</v>
          </cell>
          <cell r="C556" t="str">
            <v>UN</v>
          </cell>
          <cell r="D556">
            <v>23.63</v>
          </cell>
        </row>
        <row r="557">
          <cell r="A557" t="str">
            <v>E.10.000.090472</v>
          </cell>
          <cell r="B557" t="str">
            <v>Cabo de aço galvanizado com alma de aço, diâmetro 5/16´ (7,94mm)</v>
          </cell>
          <cell r="C557" t="str">
            <v>M</v>
          </cell>
          <cell r="D557">
            <v>11.61</v>
          </cell>
        </row>
        <row r="558">
          <cell r="A558" t="str">
            <v>E.10.000.090476</v>
          </cell>
          <cell r="B558" t="str">
            <v>Cabo de aço galvanizado com alma de aço, diâmetro 3/16´ (4,76mm)</v>
          </cell>
          <cell r="C558" t="str">
            <v>M</v>
          </cell>
          <cell r="D558">
            <v>5.95</v>
          </cell>
        </row>
        <row r="559">
          <cell r="A559" t="str">
            <v>E.10.000.090477</v>
          </cell>
          <cell r="B559" t="str">
            <v>Cordoalha de aço galvanizado, diâmetro de 1/4´ (6,35mm), tipo HS, galvanização à fogo, classe A com 7 fios</v>
          </cell>
          <cell r="C559" t="str">
            <v>M</v>
          </cell>
          <cell r="D559">
            <v>6.94</v>
          </cell>
        </row>
        <row r="560">
          <cell r="A560" t="str">
            <v>E.10.000.092774</v>
          </cell>
          <cell r="B560" t="str">
            <v>Cabo de aço galvanizado com alma de aço, diâmetro 3/8´ (9,52mm)</v>
          </cell>
          <cell r="C560" t="str">
            <v>M</v>
          </cell>
          <cell r="D560">
            <v>17.48</v>
          </cell>
        </row>
        <row r="561">
          <cell r="A561" t="str">
            <v>E.18.000.020159</v>
          </cell>
          <cell r="B561" t="str">
            <v>Barra de apoio lateral para lavatório, para pessoas com mobilidade reduzida, em tubo de aço inoxidável de 1.1/4´, comprimento 25 a 30 cm</v>
          </cell>
          <cell r="C561" t="str">
            <v>UN</v>
          </cell>
          <cell r="D561">
            <v>204.88</v>
          </cell>
        </row>
        <row r="562">
          <cell r="A562" t="str">
            <v>E.18.000.027519</v>
          </cell>
          <cell r="B562" t="str">
            <v>Barreira de proteção perimetral em aço inoxidável, AISI 430, dupla (clipada) instalado com 8 espiras, ref. Iron Wall, Master proteção, Incotela ou equivalente</v>
          </cell>
          <cell r="C562" t="str">
            <v>M</v>
          </cell>
          <cell r="D562">
            <v>36.94</v>
          </cell>
        </row>
        <row r="563">
          <cell r="A563" t="str">
            <v>E.18.000.027523</v>
          </cell>
          <cell r="B563" t="str">
            <v>Colocação de Ouriço, simples ou dupla, com 8 espiras - instalado</v>
          </cell>
          <cell r="C563" t="str">
            <v>M</v>
          </cell>
          <cell r="D563">
            <v>13.52</v>
          </cell>
        </row>
        <row r="564">
          <cell r="A564" t="str">
            <v>E.18.000.030900</v>
          </cell>
          <cell r="B564" t="str">
            <v>Barra de apoio em aço inoxidável AISI 304, diâmetro de 32 mm (1 1/4´), espessura 1,5 mm e comprimento 40 cm</v>
          </cell>
          <cell r="C564" t="str">
            <v>UN</v>
          </cell>
          <cell r="D564">
            <v>138.31</v>
          </cell>
        </row>
        <row r="565">
          <cell r="A565" t="str">
            <v>E.18.000.031010</v>
          </cell>
          <cell r="B565" t="str">
            <v>Barra de apoio, para pessoas com mobilidade reduzida, em tubo de aço inoxidável 1 1/2´, L= 500mm</v>
          </cell>
          <cell r="C565" t="str">
            <v>UN</v>
          </cell>
          <cell r="D565">
            <v>111.73</v>
          </cell>
        </row>
        <row r="566">
          <cell r="A566" t="str">
            <v>E.18.000.031011</v>
          </cell>
          <cell r="B566" t="str">
            <v>Barra de apoio, para pessoas com mobilidade reduzida, em tubo de aço inoxidável 1 1/2´, L= 800mm</v>
          </cell>
          <cell r="C566" t="str">
            <v>UN</v>
          </cell>
          <cell r="D566">
            <v>150.19999999999999</v>
          </cell>
        </row>
        <row r="567">
          <cell r="A567" t="str">
            <v>E.18.000.031013</v>
          </cell>
          <cell r="B567" t="str">
            <v>Barra de apoio, para pessoas com mobilidade reduzida, em tubo de aço inoxidável 1 1/2´, L= 800x800mm</v>
          </cell>
          <cell r="C567" t="str">
            <v>UN</v>
          </cell>
          <cell r="D567">
            <v>350.98</v>
          </cell>
        </row>
        <row r="568">
          <cell r="A568" t="str">
            <v>E.18.000.031109</v>
          </cell>
          <cell r="B568" t="str">
            <v>Corrimão em tubo redondo de aço inoxidável AISI 304 liga 18,8, diâmetro nominal de 1 1/2" (38,1mm), espessura de 1,5mm, acabamento escovado, sem arestas vivas, conforme NBR 9050, NBR 9077 E NBR 14718</v>
          </cell>
          <cell r="C568" t="str">
            <v>M</v>
          </cell>
          <cell r="D568">
            <v>511.16</v>
          </cell>
        </row>
        <row r="569">
          <cell r="A569" t="str">
            <v>E.18.000.031932</v>
          </cell>
          <cell r="B569" t="str">
            <v>Corrimão duplo em tubo de aço inoxidável com diâmetro de 1 1/2´ e montantes com diâmetro de 2´, acabamento aço inox 304 escovado, fixado com flange e canopla</v>
          </cell>
          <cell r="C569" t="str">
            <v>M</v>
          </cell>
          <cell r="D569">
            <v>737.84</v>
          </cell>
        </row>
        <row r="570">
          <cell r="A570" t="str">
            <v>E.18.000.031933</v>
          </cell>
          <cell r="B570" t="str">
            <v>Corrimão em tubo de aço inoxidável, diâmetro 1 1/2´ e montantes com diâmetro de 2´, acabamento em aço inox 304 escovado, fixado com flange e canopla</v>
          </cell>
          <cell r="C570" t="str">
            <v>M</v>
          </cell>
          <cell r="D570">
            <v>586.42999999999995</v>
          </cell>
        </row>
        <row r="571">
          <cell r="A571" t="str">
            <v>E.18.000.036519</v>
          </cell>
          <cell r="B571" t="str">
            <v>Revestimento em aço inoxidável AISI304, liga18,8 em chapa 20 com espessura de 1mm, acabamento escovado - colocado</v>
          </cell>
          <cell r="C571" t="str">
            <v>M2</v>
          </cell>
          <cell r="D571">
            <v>1248.33</v>
          </cell>
        </row>
        <row r="572">
          <cell r="A572" t="str">
            <v>E.18.000.039079</v>
          </cell>
          <cell r="B572" t="str">
            <v>Placa comemorativa em aço inoxidável escovado, medidas aproximadas de 50cm de largura e 70cm de altura, texto+desenho+parafuos</v>
          </cell>
          <cell r="C572" t="str">
            <v>UN</v>
          </cell>
          <cell r="D572">
            <v>2929</v>
          </cell>
        </row>
        <row r="573">
          <cell r="A573" t="str">
            <v>E.18.000.050496</v>
          </cell>
          <cell r="B573" t="str">
            <v>Mesa lateral em aço inoxidável com prateleira inferior, de 2100 x 700 x 850mm</v>
          </cell>
          <cell r="C573" t="str">
            <v>M</v>
          </cell>
          <cell r="D573">
            <v>2912.22</v>
          </cell>
        </row>
        <row r="574">
          <cell r="A574" t="str">
            <v>E.18.000.063554</v>
          </cell>
          <cell r="B574" t="str">
            <v>Abrigo simples em aço inoxidável escovado AISI-304/316, com suporte para mangueira 1 1/2", porta em vidro temperado, 60x90x17cm, ref. Firex, Gilfire, Rwinox ou equivalente</v>
          </cell>
          <cell r="C574" t="str">
            <v>UN</v>
          </cell>
          <cell r="D574">
            <v>2481.2399999999998</v>
          </cell>
        </row>
        <row r="575">
          <cell r="A575" t="str">
            <v>E.18.000.067524</v>
          </cell>
          <cell r="B575" t="str">
            <v>Captor pluvial equipado com mecanismo anti-vórtice, corpo em aço inoxidável, grelha em alumínio, DN= 50 mm; ref. linha EPAMS da Saint Gobain ou equivalente</v>
          </cell>
          <cell r="C575" t="str">
            <v>UN</v>
          </cell>
          <cell r="D575">
            <v>4133.32</v>
          </cell>
        </row>
        <row r="576">
          <cell r="A576" t="str">
            <v>E.18.000.067525</v>
          </cell>
          <cell r="B576" t="str">
            <v>Captor pluvial equipado com mecanismo anti-vórtice, corpo em aço inoxidável, grelha em alumínio, DN= 75 mm; ref. linha SMU EPAMS da Saint Gobain ou equivalente</v>
          </cell>
          <cell r="C576" t="str">
            <v>UN</v>
          </cell>
          <cell r="D576">
            <v>5192.49</v>
          </cell>
        </row>
        <row r="577">
          <cell r="A577" t="str">
            <v>E.19.000.025645</v>
          </cell>
          <cell r="B577" t="str">
            <v>Telha ondulada translúcida em polipropileno, 244x110cm, espessura 1,10mm, ref. 177 Esaf, Atco ou equivalente</v>
          </cell>
          <cell r="C577" t="str">
            <v>UN</v>
          </cell>
          <cell r="D577">
            <v>142.99</v>
          </cell>
        </row>
        <row r="578">
          <cell r="A578" t="str">
            <v>E.20.000.025640</v>
          </cell>
          <cell r="B578" t="str">
            <v>Brise metálico curvo/móvel termoacústico, chapa lisa aluzinc pré-pintada, injeção poliuretano expandido, ref. Termobrise Luxalon 335 da Hunter Douglas, Asa de avião da Refax, BSM335 da Sul Metais ou equivalente</v>
          </cell>
          <cell r="C578" t="str">
            <v>M2</v>
          </cell>
          <cell r="D578">
            <v>1452.47</v>
          </cell>
        </row>
        <row r="579">
          <cell r="A579" t="str">
            <v>E.20.000.091554</v>
          </cell>
          <cell r="B579" t="str">
            <v>Brise metálico fixo em chapa lisa de Aluzinc pré-pintada, espessura de 0,6 mm, seção "U" dimensão 200x75mm, ref. Aerobrise 200 da Hunter Douglas, AB 200 da Refax, BSM-A200 da Sul Metais ou equivalente</v>
          </cell>
          <cell r="C579" t="str">
            <v>M2</v>
          </cell>
          <cell r="D579">
            <v>868.76</v>
          </cell>
        </row>
        <row r="580">
          <cell r="A580" t="str">
            <v>F.03.000.020572</v>
          </cell>
          <cell r="B580" t="str">
            <v>Concreto asfáltico usinado à quente tipo CBUQ, faixa Dersa (faixa 4 ou 5) posto obra</v>
          </cell>
          <cell r="C580" t="str">
            <v>T</v>
          </cell>
          <cell r="D580">
            <v>653.23</v>
          </cell>
        </row>
        <row r="581">
          <cell r="A581" t="str">
            <v>F.03.000.020573</v>
          </cell>
          <cell r="B581" t="str">
            <v>Binder fechado, fornecimento posto obra</v>
          </cell>
          <cell r="C581" t="str">
            <v>T</v>
          </cell>
          <cell r="D581">
            <v>587.52</v>
          </cell>
        </row>
        <row r="582">
          <cell r="A582" t="str">
            <v>F.03.000.024023</v>
          </cell>
          <cell r="B582" t="str">
            <v>Manta asfáltica plastomérica com armadura filme de poliéster tipo III, espessura 4mm, face exposta em geotêxtil, Premium Geotêxtil da Viapol ou equivalente</v>
          </cell>
          <cell r="C582" t="str">
            <v>M2</v>
          </cell>
          <cell r="D582">
            <v>53.01</v>
          </cell>
        </row>
        <row r="583">
          <cell r="A583" t="str">
            <v>F.03.000.024031</v>
          </cell>
          <cell r="B583" t="str">
            <v>Papel betumado KRAFT</v>
          </cell>
          <cell r="C583" t="str">
            <v>M2</v>
          </cell>
          <cell r="D583">
            <v>4.5199999999999996</v>
          </cell>
        </row>
        <row r="584">
          <cell r="A584" t="str">
            <v>F.03.000.024034</v>
          </cell>
          <cell r="B584" t="str">
            <v>Asfalto oxidado tipo II (NBR9910), ref. Denver asfalto OX ou 084 da Petrox ou equivalente</v>
          </cell>
          <cell r="C584" t="str">
            <v>KG</v>
          </cell>
          <cell r="D584">
            <v>16.04</v>
          </cell>
        </row>
        <row r="585">
          <cell r="A585" t="str">
            <v>F.03.000.024078</v>
          </cell>
          <cell r="B585" t="str">
            <v>Impermeabilização flexível à base polímeros acrílicos; ref. Denvercril Super / Igolflex / Vedapren / Viaflex branco ou equivalente</v>
          </cell>
          <cell r="C585" t="str">
            <v>KG</v>
          </cell>
          <cell r="D585">
            <v>20.55</v>
          </cell>
        </row>
        <row r="586">
          <cell r="A586" t="str">
            <v>F.03.000.024081</v>
          </cell>
          <cell r="B586" t="str">
            <v>Membrana de asfalto modificado com elastômeros cor preta, ref. Vedapren / Otto Baumgart, Denverpren SBS / Denver, Igolflex Preto / Sika ou equivalente</v>
          </cell>
          <cell r="C586" t="str">
            <v>KG</v>
          </cell>
          <cell r="D586">
            <v>20.059999999999999</v>
          </cell>
        </row>
        <row r="587">
          <cell r="A587" t="str">
            <v>F.03.000.024109</v>
          </cell>
          <cell r="B587" t="str">
            <v>Manta asfáltica com armadura filme de poliéster, tipo III-B, espessura de 3 mm, ref. Denvermanta III-B Denver Global, Torodin III-B Viapol, Premium Poliéster III-B Viapol ou equivalente</v>
          </cell>
          <cell r="C587" t="str">
            <v>M2</v>
          </cell>
          <cell r="D587">
            <v>44.58</v>
          </cell>
        </row>
        <row r="588">
          <cell r="A588" t="str">
            <v>F.03.000.024110</v>
          </cell>
          <cell r="B588" t="str">
            <v>Manta asfáltica com armadura filme de poliéster, tipo III-B, espessura de 4 mm, ref. Denvermanta III-B Denver Global, Torodin III-B Viapol, Premium Poliéster III-B Viapol ou equivalente</v>
          </cell>
          <cell r="C588" t="str">
            <v>M2</v>
          </cell>
          <cell r="D588">
            <v>49.18</v>
          </cell>
        </row>
        <row r="589">
          <cell r="A589" t="str">
            <v>F.03.000.024111</v>
          </cell>
          <cell r="B589" t="str">
            <v>Manta asfáltica tipo III-B, esp. 3mm, face exposta em geotêxtil, ref. Denvermanta Geotêxtil III-B -Denver Global, Torodin Geotêxtil III-B e Premium III-B Viapol ou equivalente</v>
          </cell>
          <cell r="C589" t="str">
            <v>M2</v>
          </cell>
          <cell r="D589">
            <v>47.59</v>
          </cell>
        </row>
        <row r="590">
          <cell r="A590" t="str">
            <v>F.03.000.024534</v>
          </cell>
          <cell r="B590" t="str">
            <v>Isolamento térmico em espuma elastomérica, espessura de 9 a 12 mm, para tubulação água quente e refrigeração, diâmetro de 1/4´ (cobre)</v>
          </cell>
          <cell r="C590" t="str">
            <v>M</v>
          </cell>
          <cell r="D590">
            <v>3.79</v>
          </cell>
        </row>
        <row r="591">
          <cell r="A591" t="str">
            <v>F.03.000.024535</v>
          </cell>
          <cell r="B591" t="str">
            <v>Isolamento térmico em espuma elastomérica, espessura de 9 a 12 mm, para tubulação água quente e refrigeração, diâmetro de 5/8´ (cobre) ou 1/4´ (ferro)</v>
          </cell>
          <cell r="C591" t="str">
            <v>M</v>
          </cell>
          <cell r="D591">
            <v>5.13</v>
          </cell>
        </row>
        <row r="592">
          <cell r="A592" t="str">
            <v>F.03.000.024549</v>
          </cell>
          <cell r="B592" t="str">
            <v>Manta elastomérica para tubulação de água quente e refrigeração, espessura de 19 a 26 mm</v>
          </cell>
          <cell r="C592" t="str">
            <v>M2</v>
          </cell>
          <cell r="D592">
            <v>187.91</v>
          </cell>
        </row>
        <row r="593">
          <cell r="A593" t="str">
            <v>F.03.000.024550</v>
          </cell>
          <cell r="B593" t="str">
            <v>Isolamento térmico em espuma elastomérica, espessura de 19 a 26 mm, para tubulação de água quente e refrigeração, diâmetro de 3/8" (cobre) e 1/8" (ferro)</v>
          </cell>
          <cell r="C593" t="str">
            <v>M</v>
          </cell>
          <cell r="D593">
            <v>12.35</v>
          </cell>
        </row>
        <row r="594">
          <cell r="A594" t="str">
            <v>F.03.000.024551</v>
          </cell>
          <cell r="B594" t="str">
            <v>Isolamento térmico em espuma elastomérica, espessura de 19 a 26 mm, para tubulação de água quente e refrigeração, diâmetro de 3/4" (cobre) e 3/8" (ferro)</v>
          </cell>
          <cell r="C594" t="str">
            <v>M</v>
          </cell>
          <cell r="D594">
            <v>15.19</v>
          </cell>
        </row>
        <row r="595">
          <cell r="A595" t="str">
            <v>F.03.000.024702</v>
          </cell>
          <cell r="B595" t="str">
            <v>Asfalto betuminoso (CAP 85/100= CAP 7)(CAP 50/60= CAP 20)</v>
          </cell>
          <cell r="C595" t="str">
            <v>KG</v>
          </cell>
          <cell r="D595">
            <v>7.4</v>
          </cell>
        </row>
        <row r="596">
          <cell r="A596" t="str">
            <v>F.03.000.024704</v>
          </cell>
          <cell r="B596" t="str">
            <v>Emulsão RR-1-C</v>
          </cell>
          <cell r="C596" t="str">
            <v>KG</v>
          </cell>
          <cell r="D596">
            <v>5.42</v>
          </cell>
        </row>
        <row r="597">
          <cell r="A597" t="str">
            <v>F.03.000.024705</v>
          </cell>
          <cell r="B597" t="str">
            <v>Asfalto diluído CM-30</v>
          </cell>
          <cell r="C597" t="str">
            <v>KG</v>
          </cell>
          <cell r="D597">
            <v>9.44</v>
          </cell>
        </row>
        <row r="598">
          <cell r="A598" t="str">
            <v>F.03.000.039005</v>
          </cell>
          <cell r="B598" t="str">
            <v>Pintura impermeabilizante com asfalto oxidado e solventes orgânicos, ref. Viabit/Viapol, Neutrol/Otto Baumgart/IGOL55 Sika, ou equivalente</v>
          </cell>
          <cell r="C598" t="str">
            <v>L</v>
          </cell>
          <cell r="D598">
            <v>21.87</v>
          </cell>
        </row>
        <row r="599">
          <cell r="A599" t="str">
            <v>F.04.000.025523</v>
          </cell>
          <cell r="B599" t="str">
            <v>Cumeeira para telha de poliester reforçado com fibra de vidro (PRFV), perfil trapezoidal 49 ou kalheta; ref. Coberfibras, Cersan, Fibratel Telhas, Doplast ou equivalente</v>
          </cell>
          <cell r="C599" t="str">
            <v>M</v>
          </cell>
          <cell r="D599">
            <v>120.21</v>
          </cell>
        </row>
        <row r="600">
          <cell r="A600" t="str">
            <v>F.04.000.025549</v>
          </cell>
          <cell r="B600" t="str">
            <v>Domo em acrílico fixado com perfil de alumínio, de 1,05 x 1,05 m ref. Alumecril, Domoplast ou equivalente - instalado</v>
          </cell>
          <cell r="C600" t="str">
            <v>UN</v>
          </cell>
          <cell r="D600">
            <v>829.85</v>
          </cell>
        </row>
        <row r="601">
          <cell r="A601" t="str">
            <v>F.04.000.025550</v>
          </cell>
          <cell r="B601" t="str">
            <v>Chapa em policarbonato alveolar bronze de 6 x 1050 x 6000 mm</v>
          </cell>
          <cell r="C601" t="str">
            <v>UN</v>
          </cell>
          <cell r="D601">
            <v>481.59</v>
          </cell>
        </row>
        <row r="602">
          <cell r="A602" t="str">
            <v>F.04.000.025600</v>
          </cell>
          <cell r="B602" t="str">
            <v>Chapa em policarbonato compacto, cor fumê/bronze, espessura de 6mm</v>
          </cell>
          <cell r="C602" t="str">
            <v>M2</v>
          </cell>
          <cell r="D602">
            <v>551.55999999999995</v>
          </cell>
        </row>
        <row r="603">
          <cell r="A603" t="str">
            <v>F.04.000.025601</v>
          </cell>
          <cell r="B603" t="str">
            <v>Chapa em policarbonato compacto, cor cristal, espessura de 6mm</v>
          </cell>
          <cell r="C603" t="str">
            <v>M2</v>
          </cell>
          <cell r="D603">
            <v>434.55</v>
          </cell>
        </row>
        <row r="604">
          <cell r="A604" t="str">
            <v>F.04.000.025602</v>
          </cell>
          <cell r="B604" t="str">
            <v>Chapa em policarbonato compacto, cor cristal, espessura de 10mm</v>
          </cell>
          <cell r="C604" t="str">
            <v>M2</v>
          </cell>
          <cell r="D604">
            <v>707.87</v>
          </cell>
        </row>
        <row r="605">
          <cell r="A605" t="str">
            <v>F.04.000.025608</v>
          </cell>
          <cell r="B605" t="str">
            <v>Telha de poliester reforçado com fibra de vidro (PRFV), perfil trapezoidal 49 ou kalheta, com espessura de 1,5mm; ref. Coberfibras, Cersan, Fibratel Telhas, Doplast ou equivalente</v>
          </cell>
          <cell r="C605" t="str">
            <v>M2</v>
          </cell>
          <cell r="D605">
            <v>84.49</v>
          </cell>
        </row>
        <row r="606">
          <cell r="A606" t="str">
            <v>F.04.000.025638</v>
          </cell>
          <cell r="B606" t="str">
            <v>Chapa em policarbonato alveolar bronze de 10 x 2100 x 6000 mm</v>
          </cell>
          <cell r="C606" t="str">
            <v>UN</v>
          </cell>
          <cell r="D606">
            <v>1512.6</v>
          </cell>
        </row>
        <row r="607">
          <cell r="A607" t="str">
            <v>F.04.000.025642</v>
          </cell>
          <cell r="B607" t="str">
            <v>Chapa em policarbonato alveolar translúcido de 10 x 2100 x 6000 mm</v>
          </cell>
          <cell r="C607" t="str">
            <v>UN</v>
          </cell>
          <cell r="D607">
            <v>1477.72</v>
          </cell>
        </row>
        <row r="608">
          <cell r="A608" t="str">
            <v>F.04.000.026505</v>
          </cell>
          <cell r="B608" t="str">
            <v>Calço plástico para telha ondulada, 18 mm</v>
          </cell>
          <cell r="C608" t="str">
            <v>UN</v>
          </cell>
          <cell r="D608">
            <v>2.04</v>
          </cell>
        </row>
        <row r="609">
          <cell r="A609" t="str">
            <v>F.04.000.026506</v>
          </cell>
          <cell r="B609" t="str">
            <v>Calço plástico para telha trapezoidal, 38 mm</v>
          </cell>
          <cell r="C609" t="str">
            <v>UN</v>
          </cell>
          <cell r="D609">
            <v>1.68</v>
          </cell>
        </row>
        <row r="610">
          <cell r="A610" t="str">
            <v>F.04.000.090497</v>
          </cell>
          <cell r="B610" t="str">
            <v>Chapa em policarbonato alveolar de 6mm</v>
          </cell>
          <cell r="C610" t="str">
            <v>M2</v>
          </cell>
          <cell r="D610">
            <v>71.459999999999994</v>
          </cell>
        </row>
        <row r="611">
          <cell r="A611" t="str">
            <v>F.07.000.022013</v>
          </cell>
          <cell r="B611" t="str">
            <v>Poliestireno expandido densidade 9 a 10 kg/m³ - P1 para enchimento</v>
          </cell>
          <cell r="C611" t="str">
            <v>M3</v>
          </cell>
          <cell r="D611">
            <v>316.67</v>
          </cell>
        </row>
        <row r="612">
          <cell r="A612" t="str">
            <v>F.07.000.022016</v>
          </cell>
          <cell r="B612" t="str">
            <v>EPS (poliestireno expandido) tipo 5F com densidade de 22,5 kg/m³, antichamas (tipo F), resistência a compressão de 104 KPa, deformação de 10%, em blocos</v>
          </cell>
          <cell r="C612" t="str">
            <v>M3</v>
          </cell>
          <cell r="D612">
            <v>1112.9100000000001</v>
          </cell>
        </row>
        <row r="613">
          <cell r="A613" t="str">
            <v>F.07.000.024075</v>
          </cell>
          <cell r="B613" t="str">
            <v>Manta de lã de vidro e/ou lã de rocha de 2´</v>
          </cell>
          <cell r="C613" t="str">
            <v>M2</v>
          </cell>
          <cell r="D613">
            <v>26.89</v>
          </cell>
        </row>
        <row r="614">
          <cell r="A614" t="str">
            <v>F.07.000.024507</v>
          </cell>
          <cell r="B614" t="str">
            <v>Poliestireno expandido P-III (isopor), espessura de 10mm</v>
          </cell>
          <cell r="C614" t="str">
            <v>M2</v>
          </cell>
          <cell r="D614">
            <v>9.06</v>
          </cell>
        </row>
        <row r="615">
          <cell r="A615" t="str">
            <v>F.07.000.024513</v>
          </cell>
          <cell r="B615" t="str">
            <v>Poliestireno expandido P-III (isopor), espessura de 20mm</v>
          </cell>
          <cell r="C615" t="str">
            <v>M2</v>
          </cell>
          <cell r="D615">
            <v>18.059999999999999</v>
          </cell>
        </row>
        <row r="616">
          <cell r="A616" t="str">
            <v>F.07.000.024536</v>
          </cell>
          <cell r="B616" t="str">
            <v>Isolamento térmico em espuma elastomérica, espessura de 9 a 12 mm, para tubulação água quente e refrigeração, diâmetro de 1/2´ (cobre)</v>
          </cell>
          <cell r="C616" t="str">
            <v>M</v>
          </cell>
          <cell r="D616">
            <v>4.16</v>
          </cell>
        </row>
        <row r="617">
          <cell r="A617" t="str">
            <v>F.07.000.024537</v>
          </cell>
          <cell r="B617" t="str">
            <v>Isolamento térmico em espuma elastomérica, espessura de 9 a 12 mm, para tubulação água quente e refrigeração, diâmetro de 1´ (cobre)</v>
          </cell>
          <cell r="C617" t="str">
            <v>M</v>
          </cell>
          <cell r="D617">
            <v>6.16</v>
          </cell>
        </row>
        <row r="618">
          <cell r="A618" t="str">
            <v>F.07.000.024538</v>
          </cell>
          <cell r="B618" t="str">
            <v>Isolamento térmico em espuma elastomérica, espessura de 19 a 26 mm, para tubulação água quente e refrigeração, diâmetro de 7/8´ (cobre) / 1/2´ (ferro)</v>
          </cell>
          <cell r="C618" t="str">
            <v>M</v>
          </cell>
          <cell r="D618">
            <v>17.78</v>
          </cell>
        </row>
        <row r="619">
          <cell r="A619" t="str">
            <v>F.07.000.024539</v>
          </cell>
          <cell r="B619" t="str">
            <v>Isolamento térmico em espuma elastomérica, espessura de 19 a 26 mm, para tubulação água quente e refrigeração, diâmetro de 1 1/8´ (cobre) / 3/4´ (ferro)</v>
          </cell>
          <cell r="C619" t="str">
            <v>M</v>
          </cell>
          <cell r="D619">
            <v>22.38</v>
          </cell>
        </row>
        <row r="620">
          <cell r="A620" t="str">
            <v>F.07.000.024540</v>
          </cell>
          <cell r="B620" t="str">
            <v>Isolamento térmico em espuma elastomérica, espessura de 19 a 26 mm, para tubulação água quente e refrigeração, diâmetro de 1 3/8´ (cobre) ou 1´ (ferro)</v>
          </cell>
          <cell r="C620" t="str">
            <v>M</v>
          </cell>
          <cell r="D620">
            <v>26.59</v>
          </cell>
        </row>
        <row r="621">
          <cell r="A621" t="str">
            <v>F.07.000.024541</v>
          </cell>
          <cell r="B621" t="str">
            <v>Isolamento térmico em espuma elastomérica, espessura de 19 a 26 mm, para tubulação água quente e refrigeração, diâmetro de 1 5/8´ (cobre) ou 1 1/4´ (ferro)</v>
          </cell>
          <cell r="C621" t="str">
            <v>M</v>
          </cell>
          <cell r="D621">
            <v>29.24</v>
          </cell>
        </row>
        <row r="622">
          <cell r="A622" t="str">
            <v>F.07.000.024542</v>
          </cell>
          <cell r="B622" t="str">
            <v>Isolamento térmico em espuma elastomérica, espessura de 19 a 26 mm, para tubulação água quente e refrigeração, diâmetro de 1 1/2´ (ferro)</v>
          </cell>
          <cell r="C622" t="str">
            <v>M</v>
          </cell>
          <cell r="D622">
            <v>32.64</v>
          </cell>
        </row>
        <row r="623">
          <cell r="A623" t="str">
            <v>F.07.000.024543</v>
          </cell>
          <cell r="B623" t="str">
            <v>Isolamento térmico em espuma elastomérica, espessura de 19 a 26 mm, para tubulação água quente e refrigeração, diâmetro de 2´ (ferro)</v>
          </cell>
          <cell r="C623" t="str">
            <v>M</v>
          </cell>
          <cell r="D623">
            <v>38.19</v>
          </cell>
        </row>
        <row r="624">
          <cell r="A624" t="str">
            <v>F.07.000.024544</v>
          </cell>
          <cell r="B624" t="str">
            <v>Isolamento térmico em espuma elastomérica, espessura de 19 a 26 mm, para tubulação água quente e refrigeração, diâmetro de 2 1/2´ (ferro)</v>
          </cell>
          <cell r="C624" t="str">
            <v>M</v>
          </cell>
          <cell r="D624">
            <v>46.12</v>
          </cell>
        </row>
        <row r="625">
          <cell r="A625" t="str">
            <v>F.07.000.024545</v>
          </cell>
          <cell r="B625" t="str">
            <v>Isolamento térmico em espuma elastomérica, espessura de 19 a 26 mm, para tubulação água quente e refrigeração, diâmetro de 3 1/2´ (cobre) / 3´ (ferro)</v>
          </cell>
          <cell r="C625" t="str">
            <v>M</v>
          </cell>
          <cell r="D625">
            <v>51.72</v>
          </cell>
        </row>
        <row r="626">
          <cell r="A626" t="str">
            <v>F.07.000.024546</v>
          </cell>
          <cell r="B626" t="str">
            <v>Isolamento térmico em espuma elastomérica, espessura de 19 a 26 mm, para tubulação água quente e refrigeração, diâmetro de 4´ (ferro)</v>
          </cell>
          <cell r="C626" t="str">
            <v>M</v>
          </cell>
          <cell r="D626">
            <v>74.98</v>
          </cell>
        </row>
        <row r="627">
          <cell r="A627" t="str">
            <v>F.07.000.024547</v>
          </cell>
          <cell r="B627" t="str">
            <v>Isolamento térmico em espuma elastomérica, espessura de 19 a 26 mm, para tubulação água quente e refrigeração, diâmetro de 5´ (ferro)</v>
          </cell>
          <cell r="C627" t="str">
            <v>M</v>
          </cell>
          <cell r="D627">
            <v>92.52</v>
          </cell>
        </row>
        <row r="628">
          <cell r="A628" t="str">
            <v>F.07.000.024548</v>
          </cell>
          <cell r="B628" t="str">
            <v>Isolamento térmico em espuma elastomérica, espessura de 19 a 26 mm, para tubulação água quente e refrigeração, diâmetro de 6´ (ferro)</v>
          </cell>
          <cell r="C628" t="str">
            <v>M</v>
          </cell>
          <cell r="D628">
            <v>120.59</v>
          </cell>
        </row>
        <row r="629">
          <cell r="A629" t="str">
            <v>F.07.000.024551</v>
          </cell>
          <cell r="B629" t="str">
            <v>Manta em fibra cerâmica aluminizada, espessura de 38 mm, densidade 96 kg/m³, comprimento de fibra (médio) 100mm, para isolamento térmico de duto de pressurização</v>
          </cell>
          <cell r="C629" t="str">
            <v>M2</v>
          </cell>
          <cell r="D629">
            <v>71.81</v>
          </cell>
        </row>
        <row r="630">
          <cell r="A630" t="str">
            <v>F.07.000.024571</v>
          </cell>
          <cell r="B630" t="str">
            <v>Manta de lã de vidro e/ou lã de rocha de 1´</v>
          </cell>
          <cell r="C630" t="str">
            <v>M2</v>
          </cell>
          <cell r="D630">
            <v>20.97</v>
          </cell>
        </row>
        <row r="631">
          <cell r="A631" t="str">
            <v>F.08.000.020301</v>
          </cell>
          <cell r="B631" t="str">
            <v>Placa neoprene fretado para apoio-Dm³</v>
          </cell>
          <cell r="C631" t="str">
            <v>DM3</v>
          </cell>
          <cell r="D631">
            <v>130.66999999999999</v>
          </cell>
        </row>
        <row r="632">
          <cell r="A632" t="str">
            <v>F.08.000.024103</v>
          </cell>
          <cell r="B632" t="str">
            <v>Mastique silicone Silix 567; referência comercial Rhodia / Dow Corning 790 ou equivalente</v>
          </cell>
          <cell r="C632" t="str">
            <v>bg</v>
          </cell>
          <cell r="D632">
            <v>31.32</v>
          </cell>
        </row>
        <row r="633">
          <cell r="A633" t="str">
            <v>F.08.000.028059</v>
          </cell>
          <cell r="B633" t="str">
            <v>Perfil de acabamento com borracha termoplástica vulcanizada de embutir, para junta dilatação piso-piso, fixação em perfis de alumínio, ref. GFTW100V/GFT100x2" da CS Brasil ou equivalente</v>
          </cell>
          <cell r="C633" t="str">
            <v>M</v>
          </cell>
          <cell r="D633">
            <v>229.91</v>
          </cell>
        </row>
        <row r="634">
          <cell r="A634" t="str">
            <v>F.08.000.028060</v>
          </cell>
          <cell r="B634" t="str">
            <v>Perfil de acabamento com borracha santoprene de embutir, para junta de dilatação, piso-parede, fixação em perfis de alumínio, ref. Cosimo Cataldo ou equivalente</v>
          </cell>
          <cell r="C634" t="str">
            <v>M</v>
          </cell>
          <cell r="D634">
            <v>319.92</v>
          </cell>
        </row>
        <row r="635">
          <cell r="A635" t="str">
            <v>F.08.000.028061</v>
          </cell>
          <cell r="B635" t="str">
            <v>Perfil de acabamento com borracha santoprene de embutir, para junta dilatação parede-parede ou forro-forro, fixação em perfis de alumínio, ref. Cosimo Cataldo ou equivalente</v>
          </cell>
          <cell r="C635" t="str">
            <v>M</v>
          </cell>
          <cell r="D635">
            <v>123.15</v>
          </cell>
        </row>
        <row r="636">
          <cell r="A636" t="str">
            <v>F.08.000.028062</v>
          </cell>
          <cell r="B636" t="str">
            <v>Perfil de acabamento com borracha santoprene de embutir, para junta dilatação parede-parede ou forro-forro-canto, fixação em perfis de alumínio, ref. Cosimo Cataldo ou equivalente</v>
          </cell>
          <cell r="C636" t="str">
            <v>M</v>
          </cell>
          <cell r="D636">
            <v>113.31</v>
          </cell>
        </row>
        <row r="637">
          <cell r="A637" t="str">
            <v>F.08.000.028065</v>
          </cell>
          <cell r="B637" t="str">
            <v>Mastique elástico poliuretano para juntas; referência comercial Vedaflex da Otto Baumgart, Sikaflex 1A da Sika ou equivalente</v>
          </cell>
          <cell r="C637" t="str">
            <v>bg</v>
          </cell>
          <cell r="D637">
            <v>58.09</v>
          </cell>
        </row>
        <row r="638">
          <cell r="A638" t="str">
            <v>F.08.000.033572</v>
          </cell>
          <cell r="B638" t="str">
            <v>Friso para junta de dilatação em revestimento granito lavado tipo Fulget</v>
          </cell>
          <cell r="C638" t="str">
            <v>M</v>
          </cell>
          <cell r="D638">
            <v>10.47</v>
          </cell>
        </row>
        <row r="639">
          <cell r="A639" t="str">
            <v>F.08.000.036004</v>
          </cell>
          <cell r="B639" t="str">
            <v>Junta estrutural, UT10VMA Uniontech / JJ1015M Jeene</v>
          </cell>
          <cell r="C639" t="str">
            <v>M</v>
          </cell>
          <cell r="D639">
            <v>172.69</v>
          </cell>
        </row>
        <row r="640">
          <cell r="A640" t="str">
            <v>F.08.000.036005</v>
          </cell>
          <cell r="B640" t="str">
            <v>Junta estrutural, UT20VMA Uniontech / JJ2027M Jeene</v>
          </cell>
          <cell r="C640" t="str">
            <v>M</v>
          </cell>
          <cell r="D640">
            <v>351.48</v>
          </cell>
        </row>
        <row r="641">
          <cell r="A641" t="str">
            <v>F.08.000.036018</v>
          </cell>
          <cell r="B641" t="str">
            <v>Junta UT25OAE Uniontech / JJ2540VV Jeene, labios poliméricos</v>
          </cell>
          <cell r="C641" t="str">
            <v>M</v>
          </cell>
          <cell r="D641">
            <v>765.28</v>
          </cell>
        </row>
        <row r="642">
          <cell r="A642" t="str">
            <v>F.08.000.036019</v>
          </cell>
          <cell r="B642" t="str">
            <v>Junta UT35OAE Uniontech / JJ3550VV Jeene, labios poliméricos</v>
          </cell>
          <cell r="C642" t="str">
            <v>M</v>
          </cell>
          <cell r="D642">
            <v>1104.1500000000001</v>
          </cell>
        </row>
        <row r="643">
          <cell r="A643" t="str">
            <v>F.08.000.036025</v>
          </cell>
          <cell r="B643" t="str">
            <v>Perfilado termoplast. PVC, Vedacit O-12/Sika O-12</v>
          </cell>
          <cell r="C643" t="str">
            <v>M</v>
          </cell>
          <cell r="D643">
            <v>53.47</v>
          </cell>
        </row>
        <row r="644">
          <cell r="A644" t="str">
            <v>F.08.000.036027</v>
          </cell>
          <cell r="B644" t="str">
            <v>Perfilado termoplast. PVC, Vedacit O-22/Sika O-22</v>
          </cell>
          <cell r="C644" t="str">
            <v>M</v>
          </cell>
          <cell r="D644">
            <v>110.17</v>
          </cell>
        </row>
        <row r="645">
          <cell r="A645" t="str">
            <v>F.08.000.036063</v>
          </cell>
          <cell r="B645" t="str">
            <v>Juntas latão 3/4´x 1/8´</v>
          </cell>
          <cell r="C645" t="str">
            <v>M</v>
          </cell>
          <cell r="D645">
            <v>71.11</v>
          </cell>
        </row>
        <row r="646">
          <cell r="A646" t="str">
            <v>F.08.000.062026</v>
          </cell>
          <cell r="B646" t="str">
            <v>Guia de polietileno Tarucel, diâmetro de 15 mm</v>
          </cell>
          <cell r="C646" t="str">
            <v>M</v>
          </cell>
          <cell r="D646">
            <v>0.53</v>
          </cell>
        </row>
        <row r="647">
          <cell r="A647" t="str">
            <v>F.09.000.024029</v>
          </cell>
          <cell r="B647" t="str">
            <v>Manta geotêxtil com resistência à tração longitudinal de 31kN/m e transversal de 27kN/m, ref. linha Bidim RT ou equivalente</v>
          </cell>
          <cell r="C647" t="str">
            <v>M2</v>
          </cell>
          <cell r="D647">
            <v>16.13</v>
          </cell>
        </row>
        <row r="648">
          <cell r="A648" t="str">
            <v>F.09.000.024049</v>
          </cell>
          <cell r="B648" t="str">
            <v>Manta geotêxtil com resistência à tração longitudinal de 16kN/m e transversal de 14kN/m, ref. linha Bidim RT ou equivalente</v>
          </cell>
          <cell r="C648" t="str">
            <v>M2</v>
          </cell>
          <cell r="D648">
            <v>8.14</v>
          </cell>
        </row>
        <row r="649">
          <cell r="A649" t="str">
            <v>F.09.000.024080</v>
          </cell>
          <cell r="B649" t="str">
            <v>Manta geotêxtil com resistência à tração longitudinal de 10kN/m e transversal de 9kN/m, ref. linha Bidim RT ou equivalente</v>
          </cell>
          <cell r="C649" t="str">
            <v>M2</v>
          </cell>
          <cell r="D649">
            <v>5.36</v>
          </cell>
        </row>
        <row r="650">
          <cell r="A650" t="str">
            <v>F.09.000.092628</v>
          </cell>
          <cell r="B650" t="str">
            <v>Tela de juta (aniagem)</v>
          </cell>
          <cell r="C650" t="str">
            <v>M2</v>
          </cell>
          <cell r="D650">
            <v>6.16</v>
          </cell>
        </row>
        <row r="651">
          <cell r="A651" t="str">
            <v>F.10.000.023573</v>
          </cell>
          <cell r="B651" t="str">
            <v>Forro termoacústico em lã de vidro com acabamento plástico; e= 20 mm, densidade 60 kg/m³, com estrutura de sustentação colocado; ref. Forrovid K-60 ou equivalente</v>
          </cell>
          <cell r="C651" t="str">
            <v>M2</v>
          </cell>
          <cell r="D651">
            <v>95.44</v>
          </cell>
        </row>
        <row r="652">
          <cell r="A652" t="str">
            <v>F.10.000.024058</v>
          </cell>
          <cell r="B652" t="str">
            <v>Lâmina refletiva revestida 2 faces em alumínio, dupla malha de reforço resina termoplástica, alta densidade, laminação c/filme entre camadas, cl. A, norma ABNT NBR15567, espes. 0,20mm; ref. Duralfoil Multi 2 de Gib do Brasil ou equivalente</v>
          </cell>
          <cell r="C652" t="str">
            <v>M2</v>
          </cell>
          <cell r="D652">
            <v>10.6</v>
          </cell>
        </row>
        <row r="653">
          <cell r="A653" t="str">
            <v>F.10.000.024520</v>
          </cell>
          <cell r="B653" t="str">
            <v>Espuma flexível poliuretano poliéter, auto extinguível, superfície em cunhas anecóicas ou ondulado, natural grafite, e=50mm, densidade 28 até 35kg/m³; ref. Sonique Wave 50/10 Vibrasom, Sinus PLus da Isopur ou equivalente</v>
          </cell>
          <cell r="C653" t="str">
            <v>M2</v>
          </cell>
          <cell r="D653">
            <v>118.34</v>
          </cell>
        </row>
        <row r="654">
          <cell r="A654" t="str">
            <v>F.11.000.025601</v>
          </cell>
          <cell r="B654" t="str">
            <v>Telha em fibra vegetal, ondulada de 3mm; ref. Onduline, Fibroflex ou equivalente</v>
          </cell>
          <cell r="C654" t="str">
            <v>M2</v>
          </cell>
          <cell r="D654">
            <v>41.39</v>
          </cell>
        </row>
        <row r="655">
          <cell r="A655" t="str">
            <v>F.11.000.025602</v>
          </cell>
          <cell r="B655" t="str">
            <v>Cumeeira em fibra vegetal, lisa de 3mm; ref. Onduline, Fibroflex ou equivalente</v>
          </cell>
          <cell r="C655" t="str">
            <v>UN</v>
          </cell>
          <cell r="D655">
            <v>82.85</v>
          </cell>
        </row>
        <row r="656">
          <cell r="A656" t="str">
            <v>F.12.000.024008</v>
          </cell>
          <cell r="B656" t="str">
            <v>Fita autoadesiva em poliester de 5 cm, para trincas, ref. Fitafix ou equivalente</v>
          </cell>
          <cell r="C656" t="str">
            <v>M</v>
          </cell>
          <cell r="D656">
            <v>3.55</v>
          </cell>
        </row>
        <row r="657">
          <cell r="A657" t="str">
            <v>F.12.000.024026</v>
          </cell>
          <cell r="B657" t="str">
            <v>Selante endurecedor à base de polímeros siliconados, ref. Otto baugart, Masterkure HD 200WB da Basf ou equivalente</v>
          </cell>
          <cell r="C657" t="str">
            <v>L</v>
          </cell>
          <cell r="D657">
            <v>14.92</v>
          </cell>
        </row>
        <row r="658">
          <cell r="A658" t="str">
            <v>F.12.000.024102</v>
          </cell>
          <cell r="B658" t="str">
            <v>Geomembrana em polietileno PEAD, lisa em ambas as faces com espessura de 1 mm</v>
          </cell>
          <cell r="C658" t="str">
            <v>M2</v>
          </cell>
          <cell r="D658">
            <v>28.61</v>
          </cell>
        </row>
        <row r="659">
          <cell r="A659" t="str">
            <v>F.12.000.028008</v>
          </cell>
          <cell r="B659" t="str">
            <v>Desmoldante para formas</v>
          </cell>
          <cell r="C659" t="str">
            <v>L</v>
          </cell>
          <cell r="D659">
            <v>12.16</v>
          </cell>
        </row>
        <row r="660">
          <cell r="A660" t="str">
            <v>F.12.000.028069</v>
          </cell>
          <cell r="B660" t="str">
            <v>Selante elástico de alto desempenho à base de poliuretano para uso geral, ref. Nitoseal PU30 da Fosroc, Sikaflex-Construction ou equivalente</v>
          </cell>
          <cell r="C660" t="str">
            <v>bg</v>
          </cell>
          <cell r="D660">
            <v>39.28</v>
          </cell>
        </row>
        <row r="661">
          <cell r="A661" t="str">
            <v>F.12.000.028075</v>
          </cell>
          <cell r="B661" t="str">
            <v>Cola de contato para espuma elastomérica, isolamento térmico (uso adesivo industrial), ref. Armaflex 520 ou equivalente</v>
          </cell>
          <cell r="C661" t="str">
            <v>L</v>
          </cell>
          <cell r="D661">
            <v>134.97</v>
          </cell>
        </row>
        <row r="662">
          <cell r="A662" t="str">
            <v>F.12.000.091473</v>
          </cell>
          <cell r="B662" t="str">
            <v>Serviço soldagem geomembrana alta densidade PEAD</v>
          </cell>
          <cell r="C662" t="str">
            <v>M2</v>
          </cell>
          <cell r="D662">
            <v>2.36</v>
          </cell>
        </row>
        <row r="663">
          <cell r="A663" t="str">
            <v>F.13.000.025534</v>
          </cell>
          <cell r="B663" t="str">
            <v>Telha ondulada em CRFS (2,13x1,10m) de 8mm</v>
          </cell>
          <cell r="C663" t="str">
            <v>M2</v>
          </cell>
          <cell r="D663">
            <v>54.21</v>
          </cell>
        </row>
        <row r="664">
          <cell r="A664" t="str">
            <v>F.13.000.025535</v>
          </cell>
          <cell r="B664" t="str">
            <v>Cumeeira universal CRFS 0,06, (1,10), perfil ondulado</v>
          </cell>
          <cell r="C664" t="str">
            <v>UN</v>
          </cell>
          <cell r="D664">
            <v>53.14</v>
          </cell>
        </row>
        <row r="665">
          <cell r="A665" t="str">
            <v>F.13.000.025538</v>
          </cell>
          <cell r="B665" t="str">
            <v>Telha tipo Kalheta 44cm CRFS (3,0 x 0,472m)</v>
          </cell>
          <cell r="C665" t="str">
            <v>M2</v>
          </cell>
          <cell r="D665">
            <v>117.95</v>
          </cell>
        </row>
        <row r="666">
          <cell r="A666" t="str">
            <v>F.13.000.025539</v>
          </cell>
          <cell r="B666" t="str">
            <v>Rufo em CRFS 0,08, Tod.1,10m, perfil ondulado</v>
          </cell>
          <cell r="C666" t="str">
            <v>M</v>
          </cell>
          <cell r="D666">
            <v>51.59</v>
          </cell>
        </row>
        <row r="667">
          <cell r="A667" t="str">
            <v>F.13.000.025542</v>
          </cell>
          <cell r="B667" t="str">
            <v>Cumeeira normal em CRFS, perfil ondulado (1,10m)</v>
          </cell>
          <cell r="C667" t="str">
            <v>UN</v>
          </cell>
          <cell r="D667">
            <v>61.33</v>
          </cell>
        </row>
        <row r="668">
          <cell r="A668" t="str">
            <v>F.13.000.025545</v>
          </cell>
          <cell r="B668" t="str">
            <v>Telha ondulada em CRFS (2,13x1,10m) de 6mm</v>
          </cell>
          <cell r="C668" t="str">
            <v>M2</v>
          </cell>
          <cell r="D668">
            <v>35.9</v>
          </cell>
        </row>
        <row r="669">
          <cell r="A669" t="str">
            <v>F.13.000.025551</v>
          </cell>
          <cell r="B669" t="str">
            <v>Cumeeira normal em CRFS, perfil Kalheta 44 (0,608m)</v>
          </cell>
          <cell r="C669" t="str">
            <v>UN</v>
          </cell>
          <cell r="D669">
            <v>39.200000000000003</v>
          </cell>
        </row>
        <row r="670">
          <cell r="A670" t="str">
            <v>F.13.000.025552</v>
          </cell>
          <cell r="B670" t="str">
            <v>Telha modulada (onda 50) em CRFS (2,30 x 0,605m)</v>
          </cell>
          <cell r="C670" t="str">
            <v>M2</v>
          </cell>
          <cell r="D670">
            <v>129.53</v>
          </cell>
        </row>
        <row r="671">
          <cell r="A671" t="str">
            <v>F.13.000.025555</v>
          </cell>
          <cell r="B671" t="str">
            <v>Cumeeira normal em CRFS, perfil modulada/onda 50(0,6m)</v>
          </cell>
          <cell r="C671" t="str">
            <v>UN</v>
          </cell>
          <cell r="D671">
            <v>59.81</v>
          </cell>
        </row>
        <row r="672">
          <cell r="A672" t="str">
            <v>F.13.000.025564</v>
          </cell>
          <cell r="B672" t="str">
            <v>Espigão normal CRFS perfil modulada/onda 50(1,22m)</v>
          </cell>
          <cell r="C672" t="str">
            <v>UN</v>
          </cell>
          <cell r="D672">
            <v>74.23</v>
          </cell>
        </row>
        <row r="673">
          <cell r="A673" t="str">
            <v>F.13.000.026001</v>
          </cell>
          <cell r="B673" t="str">
            <v>Espigão universal em CRFS perfil ondulado (1,80m)</v>
          </cell>
          <cell r="C673" t="str">
            <v>UN</v>
          </cell>
          <cell r="D673">
            <v>53.77</v>
          </cell>
        </row>
        <row r="674">
          <cell r="A674" t="str">
            <v>F.14.000.025516</v>
          </cell>
          <cell r="B674" t="str">
            <v>Telha em chapa de aço zincado, pré-pintado, perfil trapezoidal, espessura de 0,50mm, ref.: LR-40 da Perfilor, LR 40 da Eucatex, MBP 40 da MBP ou equivalente</v>
          </cell>
          <cell r="C674" t="str">
            <v>M2</v>
          </cell>
          <cell r="D674">
            <v>93.32</v>
          </cell>
        </row>
        <row r="675">
          <cell r="A675" t="str">
            <v>F.14.000.025529</v>
          </cell>
          <cell r="B675" t="str">
            <v>Cumeeira em chapa de aço zincado, pré-pintada, perfil trapezoidal, espessura de 0,50mm; ref. LR-40 da Perfilor, MBP-40 da MBP, Eucatex ou equivalente</v>
          </cell>
          <cell r="C675" t="str">
            <v>M</v>
          </cell>
          <cell r="D675">
            <v>89.02</v>
          </cell>
        </row>
        <row r="676">
          <cell r="A676" t="str">
            <v>F.14.000.025531</v>
          </cell>
          <cell r="B676" t="str">
            <v>Cumeeira em de aço zincado, pré-pintada, perfil ondulado, espessura de 0,50mm; ref. LR-17 da Perfilor, MBP17,5 da MBP, Eucatex ou equivalente</v>
          </cell>
          <cell r="C676" t="str">
            <v>M</v>
          </cell>
          <cell r="D676">
            <v>101.63</v>
          </cell>
        </row>
        <row r="677">
          <cell r="A677" t="str">
            <v>F.14.000.025532</v>
          </cell>
          <cell r="B677" t="str">
            <v>Telha em chapa de aço zincado, grau "B", 260g/m2, perfil trapezoidal, esp.0,80 mm, h=120 mm, autoportante; ref. A120 da Eucatex ou equivalente</v>
          </cell>
          <cell r="C677" t="str">
            <v>M2</v>
          </cell>
          <cell r="D677">
            <v>135.36000000000001</v>
          </cell>
        </row>
        <row r="678">
          <cell r="A678" t="str">
            <v>F.14.000.025563</v>
          </cell>
          <cell r="B678" t="str">
            <v>Telha sanduíche chapa de aço zincado, perfil trapezoidal, pré-pintada, esp. 0,50 mm, miolo poliestireno expandido classe F2, espessura de 30 mm; ref. MBP / Eucatex ou equivalente</v>
          </cell>
          <cell r="C678" t="str">
            <v>M2</v>
          </cell>
          <cell r="D678">
            <v>161.55000000000001</v>
          </cell>
        </row>
        <row r="679">
          <cell r="A679" t="str">
            <v>F.14.000.025576</v>
          </cell>
          <cell r="B679" t="str">
            <v>Telha em chapa de aço zincado, pré-pintada, perfil trapezoidal, espessura de 0,80 mm; ref. LR-100N da Perfilor, MBP 100 da MBP ou equivalente</v>
          </cell>
          <cell r="C679" t="str">
            <v>M2</v>
          </cell>
          <cell r="D679">
            <v>105.97</v>
          </cell>
        </row>
        <row r="680">
          <cell r="A680" t="str">
            <v>F.14.000.025580</v>
          </cell>
          <cell r="B680" t="str">
            <v>Telha em chapa de aço zincado, pré-pintada, perfil ondulado, espessura de 0,50mm; ref. LR-17 da Pefilor, L17,5 da Eucatex, MBP 17,5 da MBP ou equivalente</v>
          </cell>
          <cell r="C680" t="str">
            <v>M2</v>
          </cell>
          <cell r="D680">
            <v>116.57</v>
          </cell>
        </row>
        <row r="681">
          <cell r="A681" t="str">
            <v>F.14.000.025581</v>
          </cell>
          <cell r="B681" t="str">
            <v>Telha em chapa de aço zincado, pré-pintada, perfil ondulado, espessura de 0.8mm; ref. LR-17 Calandrada da Perfilor, RT 17 calandrada da MBP ou equivalente</v>
          </cell>
          <cell r="C681" t="str">
            <v>M2</v>
          </cell>
          <cell r="D681">
            <v>185.42</v>
          </cell>
        </row>
        <row r="682">
          <cell r="A682" t="str">
            <v>F.14.000.068001</v>
          </cell>
          <cell r="B682" t="str">
            <v>Calha em chapa galvanizada 26 desenvolvimento 0,33 m</v>
          </cell>
          <cell r="C682" t="str">
            <v>M</v>
          </cell>
          <cell r="D682">
            <v>34.25</v>
          </cell>
        </row>
        <row r="683">
          <cell r="A683" t="str">
            <v>F.14.000.068002</v>
          </cell>
          <cell r="B683" t="str">
            <v>Calha em chapa galvanizada 26 desenvolvimento 0,50 m</v>
          </cell>
          <cell r="C683" t="str">
            <v>M</v>
          </cell>
          <cell r="D683">
            <v>49.26</v>
          </cell>
        </row>
        <row r="684">
          <cell r="A684" t="str">
            <v>F.14.000.068025</v>
          </cell>
          <cell r="B684" t="str">
            <v>Calha em chapa galvanizada 24 desenvolvimento 0,33 m</v>
          </cell>
          <cell r="C684" t="str">
            <v>M</v>
          </cell>
          <cell r="D684">
            <v>44.49</v>
          </cell>
        </row>
        <row r="685">
          <cell r="A685" t="str">
            <v>F.14.000.068026</v>
          </cell>
          <cell r="B685" t="str">
            <v>Calha em chapa galvanizada 24 desenvolvimento 0,50 m</v>
          </cell>
          <cell r="C685" t="str">
            <v>M</v>
          </cell>
          <cell r="D685">
            <v>67.209999999999994</v>
          </cell>
        </row>
        <row r="686">
          <cell r="A686" t="str">
            <v>F.14.000.068027</v>
          </cell>
          <cell r="B686" t="str">
            <v>Calha em chapa galvanizada 24 desenvolvimento 1,00 m</v>
          </cell>
          <cell r="C686" t="str">
            <v>M</v>
          </cell>
          <cell r="D686">
            <v>134.80000000000001</v>
          </cell>
        </row>
        <row r="687">
          <cell r="A687" t="str">
            <v>F.14.000.092046</v>
          </cell>
          <cell r="B687" t="str">
            <v>Telha sanduíche chapa de aço zincado pré-pintada, perfil trapezoidal, h= 25mm para face inferior e superior, esp. 0,50 mm, miolo lã de rocha FRS 32 de 50 mm, para montar; ref. MBP ou equivalente</v>
          </cell>
          <cell r="C687" t="str">
            <v>M2</v>
          </cell>
          <cell r="D687">
            <v>240.03</v>
          </cell>
        </row>
        <row r="688">
          <cell r="A688" t="str">
            <v>F.14.000.092047</v>
          </cell>
          <cell r="B688" t="str">
            <v>Telha sanduíche chapa de aço zincado pré pintada, perfil trapezoidal, h= 40mm para face inferior e superior, esp. 0,50 mm, miolo poliuretano injetado 30 kg/m3 de 30 mm, montada</v>
          </cell>
          <cell r="C688" t="str">
            <v>M2</v>
          </cell>
          <cell r="D688">
            <v>245.52</v>
          </cell>
        </row>
        <row r="689">
          <cell r="A689" t="str">
            <v>G.01.000.022500</v>
          </cell>
          <cell r="B689" t="str">
            <v>Elemento vazado em cerâmica, tipo quadriculado de 18x18x7cm</v>
          </cell>
          <cell r="C689" t="str">
            <v>UN</v>
          </cell>
          <cell r="D689">
            <v>3.67</v>
          </cell>
        </row>
        <row r="690">
          <cell r="A690" t="str">
            <v>G.01.000.022514</v>
          </cell>
          <cell r="B690" t="str">
            <v>Tijolo especial maciço para alvenaria a vista</v>
          </cell>
          <cell r="C690" t="str">
            <v>UN</v>
          </cell>
          <cell r="D690">
            <v>1.78</v>
          </cell>
        </row>
        <row r="691">
          <cell r="A691" t="str">
            <v>G.01.000.022515</v>
          </cell>
          <cell r="B691" t="str">
            <v>Tijolo comum maciço</v>
          </cell>
          <cell r="C691" t="str">
            <v>UN</v>
          </cell>
          <cell r="D691">
            <v>0.55000000000000004</v>
          </cell>
        </row>
        <row r="692">
          <cell r="A692" t="str">
            <v>G.01.000.022516</v>
          </cell>
          <cell r="B692" t="str">
            <v>Tijolo cerâmico furado "baianinho" de 10 x 19 x 19 cm</v>
          </cell>
          <cell r="C692" t="str">
            <v>UN</v>
          </cell>
          <cell r="D692">
            <v>1.08</v>
          </cell>
        </row>
        <row r="693">
          <cell r="A693" t="str">
            <v>G.01.000.022536</v>
          </cell>
          <cell r="B693" t="str">
            <v>Tijolo laminado 5,5 x 11 x 23,5 cm</v>
          </cell>
          <cell r="C693" t="str">
            <v>UN</v>
          </cell>
          <cell r="D693">
            <v>3.25</v>
          </cell>
        </row>
        <row r="694">
          <cell r="A694" t="str">
            <v>G.01.000.022541</v>
          </cell>
          <cell r="B694" t="str">
            <v>Bloco cerâmico para vedação 9 x 19 x 39 cm, uso revestido</v>
          </cell>
          <cell r="C694" t="str">
            <v>UN</v>
          </cell>
          <cell r="D694">
            <v>2.5099999999999998</v>
          </cell>
        </row>
        <row r="695">
          <cell r="A695" t="str">
            <v>G.01.000.022542</v>
          </cell>
          <cell r="B695" t="str">
            <v>Bloco cerâmico para vedação 14 x 19 x 39 cm</v>
          </cell>
          <cell r="C695" t="str">
            <v>UN</v>
          </cell>
          <cell r="D695">
            <v>3.12</v>
          </cell>
        </row>
        <row r="696">
          <cell r="A696" t="str">
            <v>G.01.000.022543</v>
          </cell>
          <cell r="B696" t="str">
            <v>Bloco cerâmico para vedação 19 x 19 x 39 cm, uso revestido</v>
          </cell>
          <cell r="C696" t="str">
            <v>UN</v>
          </cell>
          <cell r="D696">
            <v>3.47</v>
          </cell>
        </row>
        <row r="697">
          <cell r="A697" t="str">
            <v>G.01.000.022544</v>
          </cell>
          <cell r="B697" t="str">
            <v>Bloco cerâmico estrutural 14 x 19 x 39 cm, uso revestido</v>
          </cell>
          <cell r="C697" t="str">
            <v>UN</v>
          </cell>
          <cell r="D697">
            <v>2.83</v>
          </cell>
        </row>
        <row r="698">
          <cell r="A698" t="str">
            <v>G.01.000.022545</v>
          </cell>
          <cell r="B698" t="str">
            <v>Bloco cerâmico estrutural 19 x 19 x 39 cm, uso revestido</v>
          </cell>
          <cell r="C698" t="str">
            <v>UN</v>
          </cell>
          <cell r="D698">
            <v>3.46</v>
          </cell>
        </row>
        <row r="699">
          <cell r="A699" t="str">
            <v>G.01.000.025501</v>
          </cell>
          <cell r="B699" t="str">
            <v>Telha de barro tipo francesa</v>
          </cell>
          <cell r="C699" t="str">
            <v>UN</v>
          </cell>
          <cell r="D699">
            <v>3.28</v>
          </cell>
        </row>
        <row r="700">
          <cell r="A700" t="str">
            <v>G.01.000.025508</v>
          </cell>
          <cell r="B700" t="str">
            <v>Telha de barro tipo plan</v>
          </cell>
          <cell r="C700" t="str">
            <v>UN</v>
          </cell>
          <cell r="D700">
            <v>3.33</v>
          </cell>
        </row>
        <row r="701">
          <cell r="A701" t="str">
            <v>G.01.000.025533</v>
          </cell>
          <cell r="B701" t="str">
            <v>Telha de barro tipo italiana</v>
          </cell>
          <cell r="C701" t="str">
            <v>UN</v>
          </cell>
          <cell r="D701">
            <v>1.68</v>
          </cell>
        </row>
        <row r="702">
          <cell r="A702" t="str">
            <v>G.01.000.025536</v>
          </cell>
          <cell r="B702" t="str">
            <v>Telha de barro tipo romana</v>
          </cell>
          <cell r="C702" t="str">
            <v>UN</v>
          </cell>
          <cell r="D702">
            <v>2.06</v>
          </cell>
        </row>
        <row r="703">
          <cell r="A703" t="str">
            <v>G.01.000.025537</v>
          </cell>
          <cell r="B703" t="str">
            <v>Cumeeira para telhas tipo universal</v>
          </cell>
          <cell r="C703" t="str">
            <v>UN</v>
          </cell>
          <cell r="D703">
            <v>3.38</v>
          </cell>
        </row>
        <row r="704">
          <cell r="A704" t="str">
            <v>G.01.000.025639</v>
          </cell>
          <cell r="B704" t="str">
            <v>Final de espigão de barro - (terminal de cumeeira)</v>
          </cell>
          <cell r="C704" t="str">
            <v>UN</v>
          </cell>
          <cell r="D704">
            <v>34.47</v>
          </cell>
        </row>
        <row r="705">
          <cell r="A705" t="str">
            <v>G.01.000.026042</v>
          </cell>
          <cell r="B705" t="str">
            <v>Telhas cerâmica, tipo colonial paulista (capa e canal)</v>
          </cell>
          <cell r="C705" t="str">
            <v>UN</v>
          </cell>
          <cell r="D705">
            <v>2.94</v>
          </cell>
        </row>
        <row r="706">
          <cell r="A706" t="str">
            <v>G.02.000.022584</v>
          </cell>
          <cell r="B706" t="str">
            <v>Pastilha de porcelana, esmaltada ou natural, para uso em paredes e fachadas internas/externas, formato 2,5x5 cm, diversas cores, ref. linha Decoração e Design da Jatobá, linha Cerâmica Atlas ou equivalente</v>
          </cell>
          <cell r="C706" t="str">
            <v>M2</v>
          </cell>
          <cell r="D706">
            <v>319.52</v>
          </cell>
        </row>
        <row r="707">
          <cell r="A707" t="str">
            <v>G.02.000.022585</v>
          </cell>
          <cell r="B707" t="str">
            <v>Placa cerâmica extrudada para uso vertical (paredes e fachadas), com garras cônicas, espessura entre 9 e 10 mm, ref. linha Natural da Gail, linha Piscina e Cor e linha Industrial Premium da Cerâmica São Luiz ou equivalente</v>
          </cell>
          <cell r="C707" t="str">
            <v>M2</v>
          </cell>
          <cell r="D707">
            <v>94.98</v>
          </cell>
        </row>
        <row r="708">
          <cell r="A708" t="str">
            <v>G.02.000.023000</v>
          </cell>
          <cell r="B708" t="str">
            <v>Ladrilho hidráulico antiderrapante, tipo rampa, várias cores, de 30x30cm; ref. Ivaí, Mosaico Amazonas ou equivalente</v>
          </cell>
          <cell r="C708" t="str">
            <v>M2</v>
          </cell>
          <cell r="D708">
            <v>79.849999999999994</v>
          </cell>
        </row>
        <row r="709">
          <cell r="A709" t="str">
            <v>G.02.000.023001</v>
          </cell>
          <cell r="B709" t="str">
            <v>Porcelanato esmaltado tipo antiderrapante, com acabamento retificado, indicado para áreas externas, grupo de absorção BIa; referência comercial Eliane, Itagres, Elizabeth, Cecrisa ou equivalente</v>
          </cell>
          <cell r="C709" t="str">
            <v>M2</v>
          </cell>
          <cell r="D709">
            <v>86.85</v>
          </cell>
        </row>
        <row r="710">
          <cell r="A710" t="str">
            <v>G.02.000.023003</v>
          </cell>
          <cell r="B710" t="str">
            <v>Porcelanato esmaltado polido, com acabamento retificado, indicado para áreas internas e ambientes com tráfego médio, grupo de absorção BIa; referência comercial Eliane, Cecrisa-Portinari ou equivalente</v>
          </cell>
          <cell r="C710" t="str">
            <v>M2</v>
          </cell>
          <cell r="D710">
            <v>172.67</v>
          </cell>
        </row>
        <row r="711">
          <cell r="A711" t="str">
            <v>G.02.000.023005</v>
          </cell>
          <cell r="B711" t="str">
            <v>Placa cerâmica esmaltada para parede ou fachada, de 7,5x7,5cm, monocromática; ref. Guaíba OBD da Atlas, Prisma branco da Portobello ou equivalente</v>
          </cell>
          <cell r="C711" t="str">
            <v>M2</v>
          </cell>
          <cell r="D711">
            <v>100.9</v>
          </cell>
        </row>
        <row r="712">
          <cell r="A712" t="str">
            <v>G.02.000.023006</v>
          </cell>
          <cell r="B712" t="str">
            <v>Placa cerâmica esmaltada para parede ou fachada, de 10x10 cm, monocromática, diversas cores; ref. linha esmaltado ou brilhante da Tecnogres, Ibérica White da Strufaldi ou equivalente</v>
          </cell>
          <cell r="C712" t="str">
            <v>M2</v>
          </cell>
          <cell r="D712">
            <v>54.22</v>
          </cell>
        </row>
        <row r="713">
          <cell r="A713" t="str">
            <v>G.02.000.023007</v>
          </cell>
          <cell r="B713" t="str">
            <v>Placa cerâmica esmaltada para parede, ambientes internos, tipo monoporosa; ref. linha Diamante da Eliane, branco acetinado da Artens ou equivalente</v>
          </cell>
          <cell r="C713" t="str">
            <v>M2</v>
          </cell>
          <cell r="D713">
            <v>44.86</v>
          </cell>
        </row>
        <row r="714">
          <cell r="A714" t="str">
            <v>G.02.000.023008</v>
          </cell>
          <cell r="B714" t="str">
            <v>Placa cerâmica esmaltada para parede, de 15x15cm, tipo monocolor, diversas cores; ref. White/azul da Geral, bold cobalto/branco da Pierini ou equivalente</v>
          </cell>
          <cell r="C714" t="str">
            <v>M2</v>
          </cell>
          <cell r="D714">
            <v>55.22</v>
          </cell>
        </row>
        <row r="715">
          <cell r="A715" t="str">
            <v>G.02.000.023009</v>
          </cell>
          <cell r="B715" t="str">
            <v>Placa cerâmica esmaltada para parede, de 20x20cm, tipo monocolor, diversas cores, borda bold, grupo BIIa; ref. Branco liso/Quarter da Pierini, Eliane ou equivalente</v>
          </cell>
          <cell r="C715" t="str">
            <v>M2</v>
          </cell>
          <cell r="D715">
            <v>41.51</v>
          </cell>
        </row>
        <row r="716">
          <cell r="A716" t="str">
            <v>G.02.000.023017</v>
          </cell>
          <cell r="B716" t="str">
            <v>Placa cerâmica extrudada resistente a altas temperaturas, para pisos indústrias e cozinhas profissionais, alta resistência química e mecânica, espessura mínima 13 mm; ref. Gail, Cerâmica São Luiz ou equivalente</v>
          </cell>
          <cell r="C716" t="str">
            <v>M2</v>
          </cell>
          <cell r="D716">
            <v>105.57</v>
          </cell>
        </row>
        <row r="717">
          <cell r="A717" t="str">
            <v>G.02.000.023018</v>
          </cell>
          <cell r="B717" t="str">
            <v>Rodapé em placa cerâmica extrudada, resistente a altas temperaturas, para pisos industriais e cozinhas profissionais, alta resistência química e mecânica, altura de 10 cm; ref. Gail, Cerâmica São Luiz ou equivalente</v>
          </cell>
          <cell r="C717" t="str">
            <v>M</v>
          </cell>
          <cell r="D717">
            <v>36.5</v>
          </cell>
        </row>
        <row r="718">
          <cell r="A718" t="str">
            <v>G.02.000.032009</v>
          </cell>
          <cell r="B718" t="str">
            <v>Ladrilho hidráulico para portadores de deficiência física/visual 25x25x2,5cm; ref. Mosaicos Amazonas, Pisos Paulista, Mosaicos Bernardi ou equivalente</v>
          </cell>
          <cell r="C718" t="str">
            <v>M2</v>
          </cell>
          <cell r="D718">
            <v>96.37</v>
          </cell>
        </row>
        <row r="719">
          <cell r="A719" t="str">
            <v>G.02.000.032012</v>
          </cell>
          <cell r="B719" t="str">
            <v>Ladrilho hidráulico para portadores de deficiência física/visual de 30x30cm, espessura de 2,5/3,0cm, diversas cores; ref. Tátil cônico da Paulista, Mosaicos Amazonas, Pisos Paulista, Mosaicos Bernardi ou equivalente</v>
          </cell>
          <cell r="C719" t="str">
            <v>M2</v>
          </cell>
          <cell r="D719">
            <v>102.6</v>
          </cell>
        </row>
        <row r="720">
          <cell r="A720" t="str">
            <v>G.02.000.034499</v>
          </cell>
          <cell r="B720" t="str">
            <v>Placa cerâmica extrudada para piso industrial, de alta resistência química e mecânica, nas dimensões 300 x 300 x 9 mm; referência Gail ou equivalente</v>
          </cell>
          <cell r="C720" t="str">
            <v>M2</v>
          </cell>
          <cell r="D720">
            <v>141.31</v>
          </cell>
        </row>
        <row r="721">
          <cell r="A721" t="str">
            <v>G.02.000.034523</v>
          </cell>
          <cell r="B721" t="str">
            <v>Placa cerâmica esmaltada antiderrapante, área interna com saída para o exterior, grupo de absorção BIIa, classe de abrasão PEI-5, resistência química A; ref. Biancogres, Incepa, Elizabeth ou equivalente</v>
          </cell>
          <cell r="C721" t="str">
            <v>M2</v>
          </cell>
          <cell r="D721">
            <v>119.52</v>
          </cell>
        </row>
        <row r="722">
          <cell r="A722" t="str">
            <v>G.02.000.034525</v>
          </cell>
          <cell r="B722" t="str">
            <v>Placa cerâmica esmaltada para área interna, grupo de absorção BIIb, classe de abrasão PEI-5, resistência química B; ref. Neve/Malta/Bariloche da Formigres, Rotocolor da Angra, Navona da Savane ou equivalente</v>
          </cell>
          <cell r="C722" t="str">
            <v>M2</v>
          </cell>
          <cell r="D722">
            <v>23.71</v>
          </cell>
        </row>
        <row r="723">
          <cell r="A723" t="str">
            <v>G.02.000.034532</v>
          </cell>
          <cell r="B723" t="str">
            <v>Placa cerâmica esmaltada tipo rústica para área interna com saída para o exterior, grupo de absorção BIIb, classe de abrasão PEI-5, resistência química B; ref. Enduro/HD/Tróia da Fornigres, Daros da Porto Ferreira ou equivalente</v>
          </cell>
          <cell r="C723" t="str">
            <v>M2</v>
          </cell>
          <cell r="D723">
            <v>22.1</v>
          </cell>
        </row>
        <row r="724">
          <cell r="A724" t="str">
            <v>G.02.000.034534</v>
          </cell>
          <cell r="B724" t="str">
            <v>Pastilha de porcelana, esmaltada ou natural, para uso em paredes e fachadas internas/externas, formato 5x5 cm, diversas cores, ref. comercial linha Piscina da Jatobá, linhas Revenda e Engenharia da Atlas ou equivalente</v>
          </cell>
          <cell r="C724" t="str">
            <v>M2</v>
          </cell>
          <cell r="D724">
            <v>139.30000000000001</v>
          </cell>
        </row>
        <row r="725">
          <cell r="A725" t="str">
            <v>G.02.000.034535</v>
          </cell>
          <cell r="B725" t="str">
            <v>Pastilha de porcelana, esmaltada ou natural, para uso em paredes e fachadas internas/externas, formato 2,5x2,5 cm, diversas cores, ref. comercial linhas Piscina e Mediterranée da Jatobá, linha Revenda da Atlas ou equivalente</v>
          </cell>
          <cell r="C725" t="str">
            <v>M2</v>
          </cell>
          <cell r="D725">
            <v>300.85000000000002</v>
          </cell>
        </row>
        <row r="726">
          <cell r="A726" t="str">
            <v>G.02.000.034536</v>
          </cell>
          <cell r="B726" t="str">
            <v>Placa cerâmica extrudada para piso industrial, de alta resistência química e mecânica, com espessura de 9 a 10 mm; ref. Gail, Cerâmica São Luiz ou equivalente</v>
          </cell>
          <cell r="C726" t="str">
            <v>M2</v>
          </cell>
          <cell r="D726">
            <v>92.98</v>
          </cell>
        </row>
        <row r="727">
          <cell r="A727" t="str">
            <v>G.02.000.034537</v>
          </cell>
          <cell r="B727" t="str">
            <v>Placa cerâmica extrudada para piso industrial, de alta resistência química e mecânica, com espessura de 13 a 14 mm; ref. Gail, Cerâmica São Luiz ou equivalente</v>
          </cell>
          <cell r="C727" t="str">
            <v>M2</v>
          </cell>
          <cell r="D727">
            <v>105.57</v>
          </cell>
        </row>
        <row r="728">
          <cell r="A728" t="str">
            <v>G.02.000.034538</v>
          </cell>
          <cell r="B728" t="str">
            <v>Rodapé em placa cerâmica extrudada para piso industrial, de alta resistência química e mecânica, com altura de 10 cm, topo boleado; ref. Gail, Cerâmica São Luiz ou equivalente</v>
          </cell>
          <cell r="C728" t="str">
            <v>M</v>
          </cell>
          <cell r="D728">
            <v>36.130000000000003</v>
          </cell>
        </row>
        <row r="729">
          <cell r="A729" t="str">
            <v>G.02.000.034545</v>
          </cell>
          <cell r="B729" t="str">
            <v>Placa cerâmica esmaltada PEI-4 para área interna com saída para o exterior, grupo de absorção BIIb; ref. Classic Avelã da Savane, Chamonix da Incesa, Artens, Geral ou equivalente</v>
          </cell>
          <cell r="C729" t="str">
            <v>M2</v>
          </cell>
          <cell r="D729">
            <v>35.380000000000003</v>
          </cell>
        </row>
        <row r="730">
          <cell r="A730" t="str">
            <v>G.02.000.034583</v>
          </cell>
          <cell r="B730" t="str">
            <v>Porcelanato técnico não esmaltado tipo antiderrapante, com acabamento retificado, resistente ao escorregamento, indicado para ambientes externos, grupo de absorção BIa, ref. comercial Eliane, Elizabeth, Portinari ou equivalente</v>
          </cell>
          <cell r="C730" t="str">
            <v>M2</v>
          </cell>
          <cell r="D730">
            <v>148.38</v>
          </cell>
        </row>
        <row r="731">
          <cell r="A731" t="str">
            <v>G.02.000.034585</v>
          </cell>
          <cell r="B731" t="str">
            <v>Porcelanato esmaltado tipo acetinado, indicado para áreas internas e ambientes com acesso ao exterior, com acabamento tradicional, grupo de absorção BIa; ref. comercial Eliane, Elizabeth, Cecrisa-Portinari ou equivalente</v>
          </cell>
          <cell r="C731" t="str">
            <v>M2</v>
          </cell>
          <cell r="D731">
            <v>74.900000000000006</v>
          </cell>
        </row>
        <row r="732">
          <cell r="A732" t="str">
            <v>G.02.000.034590</v>
          </cell>
          <cell r="B732" t="str">
            <v>Porcelanato técnico natural, com acabamento retificado, indicado para áreas internas e ambientes com acesso ao exterior, grupo de absorção BIa; ref. Eliane, Incepa ou equivalente</v>
          </cell>
          <cell r="C732" t="str">
            <v>M2</v>
          </cell>
          <cell r="D732">
            <v>119.7</v>
          </cell>
        </row>
        <row r="733">
          <cell r="A733" t="str">
            <v>G.02.000.034592</v>
          </cell>
          <cell r="B733" t="str">
            <v>Porcelanato técnico polido, indicado para ambientes internos e de médio tráfego, grupo de absorção BIa; referência comercial Eliane, Incepa, Cecrisa-Portinari ou equivalente</v>
          </cell>
          <cell r="C733" t="str">
            <v>M2</v>
          </cell>
          <cell r="D733">
            <v>147.75</v>
          </cell>
        </row>
        <row r="734">
          <cell r="A734" t="str">
            <v>H.01.000.021198</v>
          </cell>
          <cell r="B734" t="str">
            <v>Barra antipânico para porta dupla com travamentos horizontal e vertical completa, com maçaneta tipo alavanca e chave, para vãos de 1,40 a 1,60 m</v>
          </cell>
          <cell r="C734" t="str">
            <v>CJ</v>
          </cell>
          <cell r="D734">
            <v>1065.1600000000001</v>
          </cell>
        </row>
        <row r="735">
          <cell r="A735" t="str">
            <v>H.01.000.021199</v>
          </cell>
          <cell r="B735" t="str">
            <v>Barra antipânico para porta dupla com travamentos horizontal e vertical completa, com maçaneta tipo alavanca e chave, para vãos de 1,70 a 2,60 m</v>
          </cell>
          <cell r="C735" t="str">
            <v>CJ</v>
          </cell>
          <cell r="D735">
            <v>1165.3900000000001</v>
          </cell>
        </row>
        <row r="736">
          <cell r="A736" t="str">
            <v>H.01.000.021229</v>
          </cell>
          <cell r="B736" t="str">
            <v>Porta corta-fogo classe P.120 de 80 x 210 cm, chapa de aço, com uma folha de abrir, completa, sem barra antipânico</v>
          </cell>
          <cell r="C736" t="str">
            <v>UN</v>
          </cell>
          <cell r="D736">
            <v>1503.72</v>
          </cell>
        </row>
        <row r="737">
          <cell r="A737" t="str">
            <v>H.01.000.021234</v>
          </cell>
          <cell r="B737" t="str">
            <v>Porta corta-fogo classe P.90, em aço galvanizada, com barra antipânico numa face e maçaneta na outra, completa; ref. Authentic ou equivalente</v>
          </cell>
          <cell r="C737" t="str">
            <v>M2</v>
          </cell>
          <cell r="D737">
            <v>1297.26</v>
          </cell>
        </row>
        <row r="738">
          <cell r="A738" t="str">
            <v>H.01.000.021403</v>
          </cell>
          <cell r="B738" t="str">
            <v>Porta corta-fogo classe P.120 de 90 x 210 cm, chapa de aço, com uma folha de abrir, completa, sem barra anti-pânico</v>
          </cell>
          <cell r="C738" t="str">
            <v>UN</v>
          </cell>
          <cell r="D738">
            <v>1449.98</v>
          </cell>
        </row>
        <row r="739">
          <cell r="A739" t="str">
            <v>H.01.000.031213</v>
          </cell>
          <cell r="B739" t="str">
            <v>Porta corta-fogo classe P.90 de 90 x 210 cm, completa, com maçaneta tipo alavanca e batentes (NBR 11742)</v>
          </cell>
          <cell r="C739" t="str">
            <v>UN</v>
          </cell>
          <cell r="D739">
            <v>1372.15</v>
          </cell>
        </row>
        <row r="740">
          <cell r="A740" t="str">
            <v>H.01.000.031233</v>
          </cell>
          <cell r="B740" t="str">
            <v>Porta corta-fogo classe P.90 de 100 x 210 cm, completa, com maçaneta tipo alavanca e batentes (NBR 11742)</v>
          </cell>
          <cell r="C740" t="str">
            <v>UN</v>
          </cell>
          <cell r="D740">
            <v>1374.42</v>
          </cell>
        </row>
        <row r="741">
          <cell r="A741" t="str">
            <v>H.01.000.031674</v>
          </cell>
          <cell r="B741" t="str">
            <v>Barra antipânico de sobrepor, com maçaneta e chave, com travamento horizontal, para porta em vidro de 1 folha</v>
          </cell>
          <cell r="C741" t="str">
            <v>CJ</v>
          </cell>
          <cell r="D741">
            <v>727.12</v>
          </cell>
        </row>
        <row r="742">
          <cell r="A742" t="str">
            <v>H.01.000.031919</v>
          </cell>
          <cell r="B742" t="str">
            <v>Barra antipânico de sobrepor, com maçaneta e chave, com travamento vertical, para porta em vidro de 2 folhas</v>
          </cell>
          <cell r="C742" t="str">
            <v>CJ</v>
          </cell>
          <cell r="D742">
            <v>1447.67</v>
          </cell>
        </row>
        <row r="743">
          <cell r="A743" t="str">
            <v>H.02.000.030107</v>
          </cell>
          <cell r="B743" t="str">
            <v>Folha de porta veneziana maciça sob medida</v>
          </cell>
          <cell r="C743" t="str">
            <v>M2</v>
          </cell>
          <cell r="D743">
            <v>1281.94</v>
          </cell>
        </row>
        <row r="744">
          <cell r="A744" t="str">
            <v>H.02.000.065547</v>
          </cell>
          <cell r="B744" t="str">
            <v>Armário sob medida compensado, revestido folheado madeira (mogno, freijó, imbuia, marfim, cerejeira) dobradiça em aço, puxadores, trinco com chave profundidade até 50cm</v>
          </cell>
          <cell r="C744" t="str">
            <v>M2</v>
          </cell>
          <cell r="D744">
            <v>2019.54</v>
          </cell>
        </row>
        <row r="745">
          <cell r="A745" t="str">
            <v>H.02.000.065548</v>
          </cell>
          <cell r="B745" t="str">
            <v>Armário sob medida compensado, revestido laminado melamínico texturizado, várias cores (post forming) dobradiça em aço, puxadores, trinco com chave, profundidade até 50 cm</v>
          </cell>
          <cell r="C745" t="str">
            <v>M2</v>
          </cell>
          <cell r="D745">
            <v>1729.69</v>
          </cell>
        </row>
        <row r="746">
          <cell r="A746" t="str">
            <v>H.02.000.090738</v>
          </cell>
          <cell r="B746" t="str">
            <v>Folha de porta em madeira para receber vidro, com montantes em imbuia</v>
          </cell>
          <cell r="C746" t="str">
            <v>M2</v>
          </cell>
          <cell r="D746">
            <v>470.97</v>
          </cell>
        </row>
        <row r="747">
          <cell r="A747" t="str">
            <v>H.02.000.090741</v>
          </cell>
          <cell r="B747" t="str">
            <v>Caixilho de madeira maxim-ar</v>
          </cell>
          <cell r="C747" t="str">
            <v>M2</v>
          </cell>
          <cell r="D747">
            <v>1027.8599999999999</v>
          </cell>
        </row>
        <row r="748">
          <cell r="A748" t="str">
            <v>H.02.000.090797</v>
          </cell>
          <cell r="B748" t="str">
            <v>Instalação de visor (vidro branco de 3mm) de 20x30cm, em porta de madeira colocado</v>
          </cell>
          <cell r="C748" t="str">
            <v>UN</v>
          </cell>
          <cell r="D748">
            <v>277.67</v>
          </cell>
        </row>
        <row r="749">
          <cell r="A749" t="str">
            <v>H.02.000.090798</v>
          </cell>
          <cell r="B749" t="str">
            <v>Prateleira sob medida em compensado, revestido nas 2 faces com laminado fenólico melamínico, e= 20 mm, L= 45 cm, C= 1,20 m - instalado</v>
          </cell>
          <cell r="C749" t="str">
            <v>M2</v>
          </cell>
          <cell r="D749">
            <v>563.41</v>
          </cell>
        </row>
        <row r="750">
          <cell r="A750" t="str">
            <v>H.02.000.090801</v>
          </cell>
          <cell r="B750" t="str">
            <v>Armário tipo prateleira revestido em laminado fenólico melamínico, espessura 20mm - instalado</v>
          </cell>
          <cell r="C750" t="str">
            <v>M2</v>
          </cell>
          <cell r="D750">
            <v>1612.22</v>
          </cell>
        </row>
        <row r="751">
          <cell r="A751" t="str">
            <v>H.02.000.090802</v>
          </cell>
          <cell r="B751" t="str">
            <v>Tampo compensado, espessura de 25 mm, largura de 60 cm, revestimento na face superior em laminado fenólico melamínico - instalado</v>
          </cell>
          <cell r="C751" t="str">
            <v>M</v>
          </cell>
          <cell r="D751">
            <v>460.69</v>
          </cell>
        </row>
        <row r="752">
          <cell r="A752" t="str">
            <v>H.02.000.090916</v>
          </cell>
          <cell r="B752" t="str">
            <v>Armário/gabinete embutido em MDF sob medida, revestido em laminado melamínico, com portas, prateleiras e ferragens - instalado</v>
          </cell>
          <cell r="C752" t="str">
            <v>M2</v>
          </cell>
          <cell r="D752">
            <v>2092.8200000000002</v>
          </cell>
        </row>
        <row r="753">
          <cell r="A753" t="str">
            <v>H.03.000.026208</v>
          </cell>
          <cell r="B753" t="str">
            <v>Chapa perfurada em aço SAE 1020, furos redondos de diâmetro 25mm, área aberta de 57%, espessura 1/4´ - inclusive sondagem</v>
          </cell>
          <cell r="C753" t="str">
            <v>M2</v>
          </cell>
          <cell r="D753">
            <v>1142.6600000000001</v>
          </cell>
        </row>
        <row r="754">
          <cell r="A754" t="str">
            <v>H.03.000.027541</v>
          </cell>
          <cell r="B754" t="str">
            <v>Portão tipo basculante com contrapeso, em chapa metálica 14 calandrada, estruturado com perfis metálicos, uma folha, de 3,30 x 7,20 m, completo, sem motor</v>
          </cell>
          <cell r="C754" t="str">
            <v>M2</v>
          </cell>
          <cell r="D754">
            <v>903.52</v>
          </cell>
        </row>
        <row r="755">
          <cell r="A755" t="str">
            <v>H.03.000.027618</v>
          </cell>
          <cell r="B755" t="str">
            <v>Porta de ferro acústica, espessura de 80mm, batente tripla vedação 185mm, com fechadura e maçaneta, pintura eletrostática cor a definir</v>
          </cell>
          <cell r="C755" t="str">
            <v>M2</v>
          </cell>
          <cell r="D755">
            <v>5659.35</v>
          </cell>
        </row>
        <row r="756">
          <cell r="A756" t="str">
            <v>H.03.000.030355</v>
          </cell>
          <cell r="B756" t="str">
            <v>Porta veneziana completa para abrigo em chapa</v>
          </cell>
          <cell r="C756" t="str">
            <v>M2</v>
          </cell>
          <cell r="D756">
            <v>1585.16</v>
          </cell>
        </row>
        <row r="757">
          <cell r="A757" t="str">
            <v>H.03.000.031045</v>
          </cell>
          <cell r="B757" t="str">
            <v>Porta ferro de abrir para receber vidro, sob medida</v>
          </cell>
          <cell r="C757" t="str">
            <v>M2</v>
          </cell>
          <cell r="D757">
            <v>970.47</v>
          </cell>
        </row>
        <row r="758">
          <cell r="A758" t="str">
            <v>H.03.000.031126</v>
          </cell>
          <cell r="B758" t="str">
            <v>Fechamento em chapa perfurada de 1,2mm, furos quadrados 4x4mm, com requadro cantoneira em aço carbono, sob medida</v>
          </cell>
          <cell r="C758" t="str">
            <v>M2</v>
          </cell>
          <cell r="D758">
            <v>1219.49</v>
          </cell>
        </row>
        <row r="759">
          <cell r="A759" t="str">
            <v>H.03.000.031205</v>
          </cell>
          <cell r="B759" t="str">
            <v>Veneziana de ferro com folhas fixas e de correr sem grade, com 6 folhas; referência comercial JVB 62.51.301-2/62.51.304-7 Belfort da Sasazaki ou equivalente - linha comercial</v>
          </cell>
          <cell r="C759" t="str">
            <v>M2</v>
          </cell>
          <cell r="D759">
            <v>552.48</v>
          </cell>
        </row>
        <row r="760">
          <cell r="A760" t="str">
            <v>H.03.000.031206</v>
          </cell>
          <cell r="B760" t="str">
            <v>Porta de ferro veneziana de abrir 217 x 87 cm, 1 folha, ref. Belfort da Sasazaki ou equivalente - linha comercial</v>
          </cell>
          <cell r="C760" t="str">
            <v>M2</v>
          </cell>
          <cell r="D760">
            <v>455.16</v>
          </cell>
        </row>
        <row r="761">
          <cell r="A761" t="str">
            <v>H.03.000.031222</v>
          </cell>
          <cell r="B761" t="str">
            <v>Porta em chapa n° 14 com batente</v>
          </cell>
          <cell r="C761" t="str">
            <v>M2</v>
          </cell>
          <cell r="D761">
            <v>949.54</v>
          </cell>
        </row>
        <row r="762">
          <cell r="A762" t="str">
            <v>H.03.000.031225</v>
          </cell>
          <cell r="B762" t="str">
            <v>Porta/portão correr em chapa cega dupla, sobmedida</v>
          </cell>
          <cell r="C762" t="str">
            <v>M2</v>
          </cell>
          <cell r="D762">
            <v>1320.77</v>
          </cell>
        </row>
        <row r="763">
          <cell r="A763" t="str">
            <v>H.03.000.031241</v>
          </cell>
          <cell r="B763" t="str">
            <v>Caixilho de correr em chapa de ferro dobrado, com subdivisão, sob medida</v>
          </cell>
          <cell r="C763" t="str">
            <v>M2</v>
          </cell>
          <cell r="D763">
            <v>889.81</v>
          </cell>
        </row>
        <row r="764">
          <cell r="A764" t="str">
            <v>H.03.000.031244</v>
          </cell>
          <cell r="B764" t="str">
            <v>Caixilho em ferro, tipo basculante, perfil em ´T´ e ´L´ com espessura de 1/8´, sob medida</v>
          </cell>
          <cell r="C764" t="str">
            <v>M2</v>
          </cell>
          <cell r="D764">
            <v>1040.92</v>
          </cell>
        </row>
        <row r="765">
          <cell r="A765" t="str">
            <v>H.03.000.031245</v>
          </cell>
          <cell r="B765" t="str">
            <v>Caixilho em perfis de chapa dobrada, com espessura de 1/8´, baguetes em chapa de aço 14, para fixação de vidros, sob medida</v>
          </cell>
          <cell r="C765" t="str">
            <v>M2</v>
          </cell>
          <cell r="D765">
            <v>728.59</v>
          </cell>
        </row>
        <row r="766">
          <cell r="A766" t="str">
            <v>H.03.000.031262</v>
          </cell>
          <cell r="B766" t="str">
            <v>Porta ferro de abrir para receber vidro, parte inferior chapeada sob medida</v>
          </cell>
          <cell r="C766" t="str">
            <v>M2</v>
          </cell>
          <cell r="D766">
            <v>1428.82</v>
          </cell>
        </row>
        <row r="767">
          <cell r="A767" t="str">
            <v>H.03.000.031266</v>
          </cell>
          <cell r="B767" t="str">
            <v>Grade de proteção para caixilhos</v>
          </cell>
          <cell r="C767" t="str">
            <v>M2</v>
          </cell>
          <cell r="D767">
            <v>994.27</v>
          </cell>
        </row>
        <row r="768">
          <cell r="A768" t="str">
            <v>H.03.000.031273</v>
          </cell>
          <cell r="B768" t="str">
            <v>Fechamento em chapa metálica expandida EXP-12D com requadro em cantoneira</v>
          </cell>
          <cell r="C768" t="str">
            <v>M2</v>
          </cell>
          <cell r="D768">
            <v>620.22</v>
          </cell>
        </row>
        <row r="769">
          <cell r="A769" t="str">
            <v>H.03.000.031274</v>
          </cell>
          <cell r="B769" t="str">
            <v>Grade de proteção em barra chata soldada 1 1/2´x1/4´, com requadro em chapa dobrada</v>
          </cell>
          <cell r="C769" t="str">
            <v>M2</v>
          </cell>
          <cell r="D769">
            <v>1526.52</v>
          </cell>
        </row>
        <row r="770">
          <cell r="A770" t="str">
            <v>H.03.000.031275</v>
          </cell>
          <cell r="B770" t="str">
            <v>Portinhola de correr em chapa de aço 1/4´, para "passa pacote", completa</v>
          </cell>
          <cell r="C770" t="str">
            <v>M2</v>
          </cell>
          <cell r="D770">
            <v>1702.01</v>
          </cell>
        </row>
        <row r="771">
          <cell r="A771" t="str">
            <v>H.03.000.031276</v>
          </cell>
          <cell r="B771" t="str">
            <v>Portinhola de abrir, dupla, em chapa de aço 10, para "passa pacote", completa sob medida</v>
          </cell>
          <cell r="C771" t="str">
            <v>M2</v>
          </cell>
          <cell r="D771">
            <v>1283.83</v>
          </cell>
        </row>
        <row r="772">
          <cell r="A772" t="str">
            <v>H.03.000.031284</v>
          </cell>
          <cell r="B772" t="str">
            <v>Grade média em aço carbono com espaçamento de 2cm, com barra chata 1´ x 3/8´</v>
          </cell>
          <cell r="C772" t="str">
            <v>M2</v>
          </cell>
          <cell r="D772">
            <v>2435</v>
          </cell>
        </row>
        <row r="773">
          <cell r="A773" t="str">
            <v>H.03.000.031296</v>
          </cell>
          <cell r="B773" t="str">
            <v>Portão tipo gradil 1 ou 2 folhas, com ou sem bandeira, sob medida</v>
          </cell>
          <cell r="C773" t="str">
            <v>M2</v>
          </cell>
          <cell r="D773">
            <v>951.59</v>
          </cell>
        </row>
        <row r="774">
          <cell r="A774" t="str">
            <v>H.03.000.031627</v>
          </cell>
          <cell r="B774" t="str">
            <v>Porta de abrir em chapa dupla 14 com visor, batente envolvente, completa</v>
          </cell>
          <cell r="C774" t="str">
            <v>M2</v>
          </cell>
          <cell r="D774">
            <v>1793.43</v>
          </cell>
        </row>
        <row r="775">
          <cell r="A775" t="str">
            <v>H.03.000.067564</v>
          </cell>
          <cell r="B775" t="str">
            <v>Grelha arvoreira em ferro fundido nodular</v>
          </cell>
          <cell r="C775" t="str">
            <v>M2</v>
          </cell>
          <cell r="D775">
            <v>846.2</v>
          </cell>
        </row>
        <row r="776">
          <cell r="A776" t="str">
            <v>H.03.000.068037</v>
          </cell>
          <cell r="B776" t="str">
            <v>Fechamento em chapa de aço 14 MSG perfurada com diâmetro de 12,7 mm, com requadro em chapa dobrada</v>
          </cell>
          <cell r="C776" t="str">
            <v>M2</v>
          </cell>
          <cell r="D776">
            <v>1225.25</v>
          </cell>
        </row>
        <row r="777">
          <cell r="A777" t="str">
            <v>H.03.000.090241</v>
          </cell>
          <cell r="B777" t="str">
            <v>Caixilho em ferro com ventilação permanente, perfil de ferro tipo ´T´ de 1´ x 1/8´ - sob medida</v>
          </cell>
          <cell r="C777" t="str">
            <v>M2</v>
          </cell>
          <cell r="D777">
            <v>839.32</v>
          </cell>
        </row>
        <row r="778">
          <cell r="A778" t="str">
            <v>H.03.000.090904</v>
          </cell>
          <cell r="B778" t="str">
            <v>Caixilho em ferro veneziana em perfis ´L´ e ´T´ com espessura de 1/8´ - sob medida</v>
          </cell>
          <cell r="C778" t="str">
            <v>M2</v>
          </cell>
          <cell r="D778">
            <v>880.73</v>
          </cell>
        </row>
        <row r="779">
          <cell r="A779" t="str">
            <v>H.03.000.090910</v>
          </cell>
          <cell r="B779" t="str">
            <v>Tela de proteção de aço, malha ondulada artística de 1´, fio 10 com requadro em perfil ´L´ de 1´ x 1´ x 1/8´ - (3,40 x 1,30 m)</v>
          </cell>
          <cell r="C779" t="str">
            <v>M2</v>
          </cell>
          <cell r="D779">
            <v>813.82</v>
          </cell>
        </row>
        <row r="780">
          <cell r="A780" t="str">
            <v>H.04.000.026223</v>
          </cell>
          <cell r="B780" t="str">
            <v>Portão de abrir 2 folhas, com tela ondulada galvanizada, malha 2´ e fio 10BWG, cantoneira 5/8x1/8, esquadro tubular de 100x50mm, aço SAE 1008/1010 galvanizado</v>
          </cell>
          <cell r="C780" t="str">
            <v>M2</v>
          </cell>
          <cell r="D780">
            <v>783.01</v>
          </cell>
        </row>
        <row r="781">
          <cell r="A781" t="str">
            <v>H.04.000.026229</v>
          </cell>
          <cell r="B781" t="str">
            <v>Porta de enrolar automatizada, em chapa aço galvanizado 20 perfil articulada raiada, meia cana com micro perfurações, tipo transvision, inclusive coluna</v>
          </cell>
          <cell r="C781" t="str">
            <v>M2</v>
          </cell>
          <cell r="D781">
            <v>788.51</v>
          </cell>
        </row>
        <row r="782">
          <cell r="A782" t="str">
            <v>H.04.000.026233</v>
          </cell>
          <cell r="B782" t="str">
            <v>Guarda-corpo em tubo de aço galvanizado, diâmetro de 1 1/2´ para receber vidro</v>
          </cell>
          <cell r="C782" t="str">
            <v>M</v>
          </cell>
          <cell r="D782">
            <v>908.98</v>
          </cell>
        </row>
        <row r="783">
          <cell r="A783" t="str">
            <v>H.04.000.026666</v>
          </cell>
          <cell r="B783" t="str">
            <v>Tampa em chapa xadrez galvanizada a fogo antiderrapante, espessura 1/4´ 50kg/m² com cantoneira 1´ x 1´ x 1/8´</v>
          </cell>
          <cell r="C783" t="str">
            <v>M2</v>
          </cell>
          <cell r="D783">
            <v>1161.07</v>
          </cell>
        </row>
        <row r="784">
          <cell r="A784" t="str">
            <v>H.04.000.027501</v>
          </cell>
          <cell r="B784" t="str">
            <v>Alambrado em tela de aço galvanizado malha 2´, com montantes metálicos</v>
          </cell>
          <cell r="C784" t="str">
            <v>M2</v>
          </cell>
          <cell r="D784">
            <v>271.61</v>
          </cell>
        </row>
        <row r="785">
          <cell r="A785" t="str">
            <v>H.04.000.027517</v>
          </cell>
          <cell r="B785" t="str">
            <v>Alambrado de segurança em aço galvanizado malha 1´, fio 12BWG, com montantes verticais aço carbono SAE 1008/1010 e arame farpado, completo</v>
          </cell>
          <cell r="C785" t="str">
            <v>M2</v>
          </cell>
          <cell r="D785">
            <v>250.15</v>
          </cell>
        </row>
        <row r="786">
          <cell r="A786" t="str">
            <v>H.04.000.027524</v>
          </cell>
          <cell r="B786" t="str">
            <v>Caixilho fixo em tela galvanizada, revestida com poliamida, malha 10mm</v>
          </cell>
          <cell r="C786" t="str">
            <v>M2</v>
          </cell>
          <cell r="D786">
            <v>1051.2</v>
          </cell>
        </row>
        <row r="787">
          <cell r="A787" t="str">
            <v>H.04.000.027530</v>
          </cell>
          <cell r="B787" t="str">
            <v>Alambrado em tela de aço galvanizado malha 2´, montantes metálicos extremo superior duplo e arame farpado, acima de 4m de altura, instalado, ref. São Luiz ou Alambre</v>
          </cell>
          <cell r="C787" t="str">
            <v>M2</v>
          </cell>
          <cell r="D787">
            <v>292.70999999999998</v>
          </cell>
        </row>
        <row r="788">
          <cell r="A788" t="str">
            <v>H.04.000.031006</v>
          </cell>
          <cell r="B788" t="str">
            <v>Corrimão tubular em aço galvanizado, diâmetro de 1 1/2´</v>
          </cell>
          <cell r="C788" t="str">
            <v>M</v>
          </cell>
          <cell r="D788">
            <v>193.07</v>
          </cell>
        </row>
        <row r="789">
          <cell r="A789" t="str">
            <v>H.04.000.031007</v>
          </cell>
          <cell r="B789" t="str">
            <v>Corrimão tubular em aço galvanizado, diâmetro de 2´</v>
          </cell>
          <cell r="C789" t="str">
            <v>M</v>
          </cell>
          <cell r="D789">
            <v>237.4</v>
          </cell>
        </row>
        <row r="790">
          <cell r="A790" t="str">
            <v>H.04.000.031030</v>
          </cell>
          <cell r="B790" t="str">
            <v>Porta de enrolar manual em chapa de aço galvanizado 22 perfil articulada raiada, meia cana cega ou vazada</v>
          </cell>
          <cell r="C790" t="str">
            <v>M2</v>
          </cell>
          <cell r="D790">
            <v>295</v>
          </cell>
        </row>
        <row r="791">
          <cell r="A791" t="str">
            <v>H.04.000.031111</v>
          </cell>
          <cell r="B791" t="str">
            <v>Mão de obra especializada para instalação de veneziana industrial em aço galvanizado com aletas em resina reforçada de fibra de vidro</v>
          </cell>
          <cell r="C791" t="str">
            <v>M2</v>
          </cell>
          <cell r="D791">
            <v>39.49</v>
          </cell>
        </row>
        <row r="792">
          <cell r="A792" t="str">
            <v>H.04.000.031224</v>
          </cell>
          <cell r="B792" t="str">
            <v>Porta/portão correr tela ondulada em aço galvanizado sobmedida</v>
          </cell>
          <cell r="C792" t="str">
            <v>M2</v>
          </cell>
          <cell r="D792">
            <v>534.49</v>
          </cell>
        </row>
        <row r="793">
          <cell r="A793" t="str">
            <v>H.04.000.031249</v>
          </cell>
          <cell r="B793" t="str">
            <v>Porta em ferro galvanizado de correr, para vidro 2 folhas, completa sob medida</v>
          </cell>
          <cell r="C793" t="str">
            <v>M2</v>
          </cell>
          <cell r="D793">
            <v>1705.58</v>
          </cell>
        </row>
        <row r="794">
          <cell r="A794" t="str">
            <v>H.04.000.031269</v>
          </cell>
          <cell r="B794" t="str">
            <v>Caixilho fixo em tela de aço galvanizada, tipo ondulada com malha 1/2´, fio 12, com requadro cantoneira de aço carbono, sob medida</v>
          </cell>
          <cell r="C794" t="str">
            <v>M2</v>
          </cell>
          <cell r="D794">
            <v>428.67</v>
          </cell>
        </row>
        <row r="795">
          <cell r="A795" t="str">
            <v>H.04.000.031270</v>
          </cell>
          <cell r="B795" t="str">
            <v>Caixilho removível em tela de aço galvanizada, tipo ondulada com malha 1´, fio 12, com requadro tubular de aço carbono de 2´, sob medida</v>
          </cell>
          <cell r="C795" t="str">
            <v>M2</v>
          </cell>
          <cell r="D795">
            <v>689.52</v>
          </cell>
        </row>
        <row r="796">
          <cell r="A796" t="str">
            <v>H.04.000.031272</v>
          </cell>
          <cell r="B796" t="str">
            <v>Porta de abrir em tela de aço galvanizado, ondulada de 1´ fio 12, sob medida</v>
          </cell>
          <cell r="C796" t="str">
            <v>M2</v>
          </cell>
          <cell r="D796">
            <v>744.63</v>
          </cell>
        </row>
        <row r="797">
          <cell r="A797" t="str">
            <v>H.04.000.031282</v>
          </cell>
          <cell r="B797" t="str">
            <v>Caixilho para vidro á prova de bala em aço SAE1010/1020</v>
          </cell>
          <cell r="C797" t="str">
            <v>M2</v>
          </cell>
          <cell r="D797">
            <v>1444.67</v>
          </cell>
        </row>
        <row r="798">
          <cell r="A798" t="str">
            <v>H.04.000.031312</v>
          </cell>
          <cell r="B798" t="str">
            <v>Batente em chapa 16 dobrada e zincada</v>
          </cell>
          <cell r="C798" t="str">
            <v>M</v>
          </cell>
          <cell r="D798">
            <v>122.54</v>
          </cell>
        </row>
        <row r="799">
          <cell r="A799" t="str">
            <v>H.04.000.031352</v>
          </cell>
          <cell r="B799" t="str">
            <v>Guarda-corpo em tubo de aço galvanizado, diâmetro de 1 1/2´ com tela ondulada artística</v>
          </cell>
          <cell r="C799" t="str">
            <v>M</v>
          </cell>
          <cell r="D799">
            <v>869.81</v>
          </cell>
        </row>
        <row r="800">
          <cell r="A800" t="str">
            <v>H.04.000.031374</v>
          </cell>
          <cell r="B800" t="str">
            <v>Escada marinheiro galvanizada com guarda-corpo</v>
          </cell>
          <cell r="C800" t="str">
            <v>M</v>
          </cell>
          <cell r="D800">
            <v>1197.67</v>
          </cell>
        </row>
        <row r="801">
          <cell r="A801" t="str">
            <v>H.04.000.031375</v>
          </cell>
          <cell r="B801" t="str">
            <v>Escada marinheiro galvanizada</v>
          </cell>
          <cell r="C801" t="str">
            <v>M</v>
          </cell>
          <cell r="D801">
            <v>756.58</v>
          </cell>
        </row>
        <row r="802">
          <cell r="A802" t="str">
            <v>H.04.000.031390</v>
          </cell>
          <cell r="B802" t="str">
            <v>Tampa para alçapão em chapa de aço galvanizada de 14, com porta cadeado</v>
          </cell>
          <cell r="C802" t="str">
            <v>UN</v>
          </cell>
          <cell r="D802">
            <v>753.54</v>
          </cell>
        </row>
        <row r="803">
          <cell r="A803" t="str">
            <v>H.04.000.031395</v>
          </cell>
          <cell r="B803" t="str">
            <v>Portão 2 folhas tubular diâmetro 3´, com tela em aço galvanizado 2´, altura acima 3,0m, completo; ref. São Luiz, Alambre e Pruden Art ou equivalente</v>
          </cell>
          <cell r="C803" t="str">
            <v>M2</v>
          </cell>
          <cell r="D803">
            <v>666.62</v>
          </cell>
        </row>
        <row r="804">
          <cell r="A804" t="str">
            <v>H.04.000.031616</v>
          </cell>
          <cell r="B804" t="str">
            <v>Portão pivotante/abrir aço galvanizado de 65x132mm, pintura eletrostática, 1 folha, medida 2200x1000mm, dimensão 100x2100mm, incluso Pilares</v>
          </cell>
          <cell r="C804" t="str">
            <v>UN</v>
          </cell>
          <cell r="D804">
            <v>2451.7399999999998</v>
          </cell>
        </row>
        <row r="805">
          <cell r="A805" t="str">
            <v>H.04.000.031617</v>
          </cell>
          <cell r="B805" t="str">
            <v>Portão pivotante/abrir aço galvanizado de 65x132mm, pintura eletrostática, 2 folhas, medida 2200x3600mm, dimensão 1600x2100mm, incluso requadro e pilares</v>
          </cell>
          <cell r="C805" t="str">
            <v>UN</v>
          </cell>
          <cell r="D805">
            <v>10739.95</v>
          </cell>
        </row>
        <row r="806">
          <cell r="A806" t="str">
            <v>H.04.000.031618</v>
          </cell>
          <cell r="B806" t="str">
            <v>Gradil em aço galvanizado eletrofundido de 1718x1650mm e pintura eletrostática, 65x132mm e barra portante 25x2mm</v>
          </cell>
          <cell r="C806" t="str">
            <v>UN</v>
          </cell>
          <cell r="D806">
            <v>615.11</v>
          </cell>
        </row>
        <row r="807">
          <cell r="A807" t="str">
            <v>H.04.000.031619</v>
          </cell>
          <cell r="B807" t="str">
            <v>Montante para gradil em aço galvanizado eletrofundido, pintura eletrostática, chato, dimensões 2120 x 76 x 8 mm</v>
          </cell>
          <cell r="C807" t="str">
            <v>UN</v>
          </cell>
          <cell r="D807">
            <v>240.15</v>
          </cell>
        </row>
        <row r="808">
          <cell r="A808" t="str">
            <v>H.04.000.031621</v>
          </cell>
          <cell r="B808" t="str">
            <v>Portão deslizante/correr em aço galvanizado de 65x132mm, pintura eletrostática, inclusive requadros e pilares, dimensão 1600x2100mm</v>
          </cell>
          <cell r="C808" t="str">
            <v>UN</v>
          </cell>
          <cell r="D808">
            <v>4142.66</v>
          </cell>
        </row>
        <row r="809">
          <cell r="A809" t="str">
            <v>H.04.000.031633</v>
          </cell>
          <cell r="B809" t="str">
            <v>Porta de enrolar em chapa de aço galvanizado, perfil meia-cana Tansvizion de 22, automatizada, com controle remoto, pintura eletrostática - instalada</v>
          </cell>
          <cell r="C809" t="str">
            <v>M2</v>
          </cell>
          <cell r="D809">
            <v>595.02</v>
          </cell>
        </row>
        <row r="810">
          <cell r="A810" t="str">
            <v>H.04.000.091169</v>
          </cell>
          <cell r="B810" t="str">
            <v>Portão 1 ou 2 folhas tubular com tela de arame galvanizado, completo até 2,50m</v>
          </cell>
          <cell r="C810" t="str">
            <v>M2</v>
          </cell>
          <cell r="D810">
            <v>658.44</v>
          </cell>
        </row>
        <row r="811">
          <cell r="A811" t="str">
            <v>H.04.000.091170</v>
          </cell>
          <cell r="B811" t="str">
            <v>Alambrado de segurança em aço galvanizado malha 2´, fio 10, com montantes verticais em tubos de aço carbono SAE 1008/1010 e arame farpado completo</v>
          </cell>
          <cell r="C811" t="str">
            <v>M2</v>
          </cell>
          <cell r="D811">
            <v>238.32</v>
          </cell>
        </row>
        <row r="812">
          <cell r="A812" t="str">
            <v>H.04.000.091532</v>
          </cell>
          <cell r="B812" t="str">
            <v>Portão com 2 folhas, tubular em tela de aço galvanizado, para alambrado, com altura acima de 2,50m</v>
          </cell>
          <cell r="C812" t="str">
            <v>M2</v>
          </cell>
          <cell r="D812">
            <v>556.73</v>
          </cell>
        </row>
        <row r="813">
          <cell r="A813" t="str">
            <v>H.04.000.091533</v>
          </cell>
          <cell r="B813" t="str">
            <v>Alambrado de segurança em aço galvanizado malha 2´, com montantes verticais em tubos de aço carbono SAE 1008/1010 e arame farpado, acima de 4,00 m de altura</v>
          </cell>
          <cell r="C813" t="str">
            <v>M2</v>
          </cell>
          <cell r="D813">
            <v>251.66</v>
          </cell>
        </row>
        <row r="814">
          <cell r="A814" t="str">
            <v>H.04.000.092647</v>
          </cell>
          <cell r="B814" t="str">
            <v>Grade para forro eletrofundida em aço carbono galvanizado 1008/1010 malha 25x100mm, barra 25x2mm; ref. Metalgrade ou equivalente</v>
          </cell>
          <cell r="C814" t="str">
            <v>M2</v>
          </cell>
          <cell r="D814">
            <v>781.07</v>
          </cell>
        </row>
        <row r="815">
          <cell r="A815" t="str">
            <v>H.04.000.092773</v>
          </cell>
          <cell r="B815" t="str">
            <v>Grade para piso eletrofundida em aço carbono galvanizado a fogo antiderrapante de 30 x 100 mm, barra chata 4 x 2 mm e redonda com diâmetro de 5 mm</v>
          </cell>
          <cell r="C815" t="str">
            <v>M2</v>
          </cell>
          <cell r="D815">
            <v>865.27</v>
          </cell>
        </row>
        <row r="816">
          <cell r="A816" t="str">
            <v>H.05.000.027629</v>
          </cell>
          <cell r="B816" t="str">
            <v>Caixilho em alumínio anodizado natural fixo, linha Cittá da Alcoa ou equivalente</v>
          </cell>
          <cell r="C816" t="str">
            <v>M2</v>
          </cell>
          <cell r="D816">
            <v>780.06</v>
          </cell>
        </row>
        <row r="817">
          <cell r="A817" t="str">
            <v>H.05.000.027630</v>
          </cell>
          <cell r="B817" t="str">
            <v>Caixilho em alumínio anodizado natural maxim-ar, linha Cittá da Alcoa ou equivalente</v>
          </cell>
          <cell r="C817" t="str">
            <v>M2</v>
          </cell>
          <cell r="D817">
            <v>854.93</v>
          </cell>
        </row>
        <row r="818">
          <cell r="A818" t="str">
            <v>H.05.000.027631</v>
          </cell>
          <cell r="B818" t="str">
            <v>Caixilho em alumínio anodizado natural para pele de vidro, linha Cittá da Alcoa ou equivalente</v>
          </cell>
          <cell r="C818" t="str">
            <v>M2</v>
          </cell>
          <cell r="D818">
            <v>1162.3599999999999</v>
          </cell>
        </row>
        <row r="819">
          <cell r="A819" t="str">
            <v>H.05.000.027635</v>
          </cell>
          <cell r="B819" t="str">
            <v>Caixilho fixo em alumínio anodizado, nas cores bronze/preto, linha 30 - sem vidro</v>
          </cell>
          <cell r="C819" t="str">
            <v>M2</v>
          </cell>
          <cell r="D819">
            <v>926.2</v>
          </cell>
        </row>
        <row r="820">
          <cell r="A820" t="str">
            <v>H.05.000.027636</v>
          </cell>
          <cell r="B820" t="str">
            <v>Caixilho basculante em alumínio anodizado, nas cores bronze/preto, linha 30 - sem vidro</v>
          </cell>
          <cell r="C820" t="str">
            <v>M2</v>
          </cell>
          <cell r="D820">
            <v>1159.0999999999999</v>
          </cell>
        </row>
        <row r="821">
          <cell r="A821" t="str">
            <v>H.05.000.027637</v>
          </cell>
          <cell r="B821" t="str">
            <v>Caixilho maxim-ar em alumínio anodizado, nas cores bronze/preto, linha 30 - sem vidro</v>
          </cell>
          <cell r="C821" t="str">
            <v>M2</v>
          </cell>
          <cell r="D821">
            <v>1003.33</v>
          </cell>
        </row>
        <row r="822">
          <cell r="A822" t="str">
            <v>H.05.000.027638</v>
          </cell>
          <cell r="B822" t="str">
            <v>Caixilho de correr em alumínio anodizado, nas cores bronze/preto, linha 30 - sem vidro</v>
          </cell>
          <cell r="C822" t="str">
            <v>M2</v>
          </cell>
          <cell r="D822">
            <v>996.77</v>
          </cell>
        </row>
        <row r="823">
          <cell r="A823" t="str">
            <v>H.05.000.027639</v>
          </cell>
          <cell r="B823" t="str">
            <v>Porta de abrir em alumínio anodizado, nas cores bronze/preto, linha 30 - sem vidro</v>
          </cell>
          <cell r="C823" t="str">
            <v>M2</v>
          </cell>
          <cell r="D823">
            <v>1158.76</v>
          </cell>
        </row>
        <row r="824">
          <cell r="A824" t="str">
            <v>H.05.000.027640</v>
          </cell>
          <cell r="B824" t="str">
            <v>Porta de correr em alumínio anodizado, nas cores bronze/preto, linha 30 - sem vidro</v>
          </cell>
          <cell r="C824" t="str">
            <v>M2</v>
          </cell>
          <cell r="D824">
            <v>955.89</v>
          </cell>
        </row>
        <row r="825">
          <cell r="A825" t="str">
            <v>H.05.000.027641</v>
          </cell>
          <cell r="B825" t="str">
            <v>Porta de abrir tipo veneziana em alumínio anodizado, nas cores bronze/preto, linha 30 - sem vidro</v>
          </cell>
          <cell r="C825" t="str">
            <v>M2</v>
          </cell>
          <cell r="D825">
            <v>1089.6400000000001</v>
          </cell>
        </row>
        <row r="826">
          <cell r="A826" t="str">
            <v>H.05.000.027642</v>
          </cell>
          <cell r="B826" t="str">
            <v>Portinhola de correr em alumínio anodizado linha 30, tipo veneziana, nas cores bronze/preto</v>
          </cell>
          <cell r="C826" t="str">
            <v>M2</v>
          </cell>
          <cell r="D826">
            <v>1249.17</v>
          </cell>
        </row>
        <row r="827">
          <cell r="A827" t="str">
            <v>H.05.000.027644</v>
          </cell>
          <cell r="B827" t="str">
            <v>Porta de abrir em alumínio com pintura eletrostática branca, sob medida, instalada - SEM VIDRO</v>
          </cell>
          <cell r="C827" t="str">
            <v>M2</v>
          </cell>
          <cell r="D827">
            <v>1113.2</v>
          </cell>
        </row>
        <row r="828">
          <cell r="A828" t="str">
            <v>H.05.000.027645</v>
          </cell>
          <cell r="B828" t="str">
            <v>Porta de abrir em alumínio tipo lambri branco, sob medida - sem vidro, ref. comercial project MGM ou equivalente</v>
          </cell>
          <cell r="C828" t="str">
            <v>M2</v>
          </cell>
          <cell r="D828">
            <v>1237.6500000000001</v>
          </cell>
        </row>
        <row r="829">
          <cell r="A829" t="str">
            <v>H.05.000.027646</v>
          </cell>
          <cell r="B829" t="str">
            <v>Porta de correr em alumínio tipo lambri branco, trilho na parte superior, sob medida</v>
          </cell>
          <cell r="C829" t="str">
            <v>M2</v>
          </cell>
          <cell r="D829">
            <v>585.6</v>
          </cell>
        </row>
        <row r="830">
          <cell r="A830" t="str">
            <v>H.05.000.030403</v>
          </cell>
          <cell r="B830" t="str">
            <v>Caixilho fixo em alumínio com pintura eletrostática branca, sob medida, instalado - sem vidros</v>
          </cell>
          <cell r="C830" t="str">
            <v>M2</v>
          </cell>
          <cell r="D830">
            <v>1043.42</v>
          </cell>
        </row>
        <row r="831">
          <cell r="A831" t="str">
            <v>H.05.000.030415</v>
          </cell>
          <cell r="B831" t="str">
            <v>Caixilho fixo tipo veneziana em alumínio anodizado branco, linha 25 - sob medida</v>
          </cell>
          <cell r="C831" t="str">
            <v>M2</v>
          </cell>
          <cell r="D831">
            <v>1410.92</v>
          </cell>
        </row>
        <row r="832">
          <cell r="A832" t="str">
            <v>H.05.000.031002</v>
          </cell>
          <cell r="B832" t="str">
            <v>Caixilho em alumínio anodizado fosco L 25 de correr, sob medida</v>
          </cell>
          <cell r="C832" t="str">
            <v>M2</v>
          </cell>
          <cell r="D832">
            <v>935.84</v>
          </cell>
        </row>
        <row r="833">
          <cell r="A833" t="str">
            <v>H.05.000.031015</v>
          </cell>
          <cell r="B833" t="str">
            <v>Barra de proteção tipo U, para pessoas com mobilidade reduzida, em tubo de alumínio, L= 250 x 250mm, acabamento com pintura epóxi, conforme NBR9050</v>
          </cell>
          <cell r="C833" t="str">
            <v>UN</v>
          </cell>
          <cell r="D833">
            <v>312.75</v>
          </cell>
        </row>
        <row r="834">
          <cell r="A834" t="str">
            <v>H.05.000.031101</v>
          </cell>
          <cell r="B834" t="str">
            <v>Caixilho em alumínio tipo basculante com vidro, linha comercial</v>
          </cell>
          <cell r="C834" t="str">
            <v>M2</v>
          </cell>
          <cell r="D834">
            <v>380</v>
          </cell>
        </row>
        <row r="835">
          <cell r="A835" t="str">
            <v>H.05.000.031102</v>
          </cell>
          <cell r="B835" t="str">
            <v>Caixilho em alumínio tipo maxim-ar com vidro, linha comercial</v>
          </cell>
          <cell r="C835" t="str">
            <v>M2</v>
          </cell>
          <cell r="D835">
            <v>794.35</v>
          </cell>
        </row>
        <row r="836">
          <cell r="A836" t="str">
            <v>H.05.000.031103</v>
          </cell>
          <cell r="B836" t="str">
            <v>Caixilho em alumínio tipo correr com vidro, linha comercial</v>
          </cell>
          <cell r="C836" t="str">
            <v>M2</v>
          </cell>
          <cell r="D836">
            <v>389.55</v>
          </cell>
        </row>
        <row r="837">
          <cell r="A837" t="str">
            <v>H.05.000.031104</v>
          </cell>
          <cell r="B837" t="str">
            <v>Caixilho em alumínio tipo veneziana com vidro, linha comercial</v>
          </cell>
          <cell r="C837" t="str">
            <v>M2</v>
          </cell>
          <cell r="D837">
            <v>643.97</v>
          </cell>
        </row>
        <row r="838">
          <cell r="A838" t="str">
            <v>H.05.000.031105</v>
          </cell>
          <cell r="B838" t="str">
            <v>Porta entrada de abrir em alumínio anodizado natural, com divisão horizontal com vidro e veneziana - linha 25 comercial</v>
          </cell>
          <cell r="C838" t="str">
            <v>M2</v>
          </cell>
          <cell r="D838">
            <v>409.24</v>
          </cell>
        </row>
        <row r="839">
          <cell r="A839" t="str">
            <v>H.05.000.031107</v>
          </cell>
          <cell r="B839" t="str">
            <v>Porta veneziana abrir em alumínio, linha comercial</v>
          </cell>
          <cell r="C839" t="str">
            <v>M2</v>
          </cell>
          <cell r="D839">
            <v>493.5</v>
          </cell>
        </row>
        <row r="840">
          <cell r="A840" t="str">
            <v>H.05.000.031108</v>
          </cell>
          <cell r="B840" t="str">
            <v>Portinhola tipo veneziana alumínio, linha comercial</v>
          </cell>
          <cell r="C840" t="str">
            <v>M2</v>
          </cell>
          <cell r="D840">
            <v>551.29</v>
          </cell>
        </row>
        <row r="841">
          <cell r="A841" t="str">
            <v>H.05.000.031109</v>
          </cell>
          <cell r="B841" t="str">
            <v>Veneziana industrial em alumínio com aletas em fiber-glass, ref. Comovent ou equivalente</v>
          </cell>
          <cell r="C841" t="str">
            <v>M2</v>
          </cell>
          <cell r="D841">
            <v>391.86</v>
          </cell>
        </row>
        <row r="842">
          <cell r="A842" t="str">
            <v>H.05.000.031120</v>
          </cell>
          <cell r="B842" t="str">
            <v>Porta em alumínio anodizado fosco L 30, tipo veneziana de giro, completa com batente e ferragem, sob medida com referência 90 cm x 185 cm</v>
          </cell>
          <cell r="C842" t="str">
            <v>M2</v>
          </cell>
          <cell r="D842">
            <v>923.71</v>
          </cell>
        </row>
        <row r="843">
          <cell r="A843" t="str">
            <v>H.05.000.031127</v>
          </cell>
          <cell r="B843" t="str">
            <v>Porta de entrada em alumínio anodizado fosco L 30 de correr, completa com batente e ferragem, sob medida</v>
          </cell>
          <cell r="C843" t="str">
            <v>M2</v>
          </cell>
          <cell r="D843">
            <v>1122.54</v>
          </cell>
        </row>
        <row r="844">
          <cell r="A844" t="str">
            <v>H.05.000.031128</v>
          </cell>
          <cell r="B844" t="str">
            <v>Porta de entrada em alumínio anodizado fosco L 30, 01 folha de giro, completa com batente e ferragem, sob medida</v>
          </cell>
          <cell r="C844" t="str">
            <v>M2</v>
          </cell>
          <cell r="D844">
            <v>1001.31</v>
          </cell>
        </row>
        <row r="845">
          <cell r="A845" t="str">
            <v>H.05.000.031153</v>
          </cell>
          <cell r="B845" t="str">
            <v>Caixilho em alumínio anodizado fosco L 25 basculante, sob medida</v>
          </cell>
          <cell r="C845" t="str">
            <v>M2</v>
          </cell>
          <cell r="D845">
            <v>1068.8900000000001</v>
          </cell>
        </row>
        <row r="846">
          <cell r="A846" t="str">
            <v>H.05.000.031154</v>
          </cell>
          <cell r="B846" t="str">
            <v>Caixilho guilhotina em alumínio anodizado natural, sob medida, instalado - sem vidros</v>
          </cell>
          <cell r="C846" t="str">
            <v>M2</v>
          </cell>
          <cell r="D846">
            <v>1123.6300000000001</v>
          </cell>
        </row>
        <row r="847">
          <cell r="A847" t="str">
            <v>H.05.000.031155</v>
          </cell>
          <cell r="B847" t="str">
            <v>Caixilho em alumínio anodizado fosco L 25 fixo, sob medida</v>
          </cell>
          <cell r="C847" t="str">
            <v>M2</v>
          </cell>
          <cell r="D847">
            <v>816.32</v>
          </cell>
        </row>
        <row r="848">
          <cell r="A848" t="str">
            <v>H.05.000.031156</v>
          </cell>
          <cell r="B848" t="str">
            <v>Caixilho em alumínio anodizado fosco L 25 maxim-ar, sob medida</v>
          </cell>
          <cell r="C848" t="str">
            <v>M2</v>
          </cell>
          <cell r="D848">
            <v>845.46</v>
          </cell>
        </row>
        <row r="849">
          <cell r="A849" t="str">
            <v>H.05.000.032419</v>
          </cell>
          <cell r="B849" t="str">
            <v>Porta de correr em alumínio com veneziana e vidro liso, linha 25, cor branca, folhas móveis, vidro liso; ref. linha 25 Magnum da Atlântica Esquadrias, linha 25 Premium da Lux Esquadrias, linha 25 da AJ Esquadrias ou equivalente - linha comercial</v>
          </cell>
          <cell r="C849" t="str">
            <v>M2</v>
          </cell>
          <cell r="D849">
            <v>655.30999999999995</v>
          </cell>
        </row>
        <row r="850">
          <cell r="A850" t="str">
            <v>H.05.000.032421</v>
          </cell>
          <cell r="B850" t="str">
            <v>Porta veneziana de abrir em alumínio, cor branca, com pintura eletrostática a pó; ref. Sasazaki, Ebel, Brimak ou equivalente, linha comercial</v>
          </cell>
          <cell r="C850" t="str">
            <v>M2</v>
          </cell>
          <cell r="D850">
            <v>508.56</v>
          </cell>
        </row>
        <row r="851">
          <cell r="A851" t="str">
            <v>H.05.000.032422</v>
          </cell>
          <cell r="B851" t="str">
            <v>Caixilho em alumínio tipo maxim-ar com vidro liso ou mini boreal, cor branco; ref. Sasazaki, Ebel, Gravia, Atlântica ou equivalente, linha comercial</v>
          </cell>
          <cell r="C851" t="str">
            <v>M2</v>
          </cell>
          <cell r="D851">
            <v>1827.41</v>
          </cell>
        </row>
        <row r="852">
          <cell r="A852" t="str">
            <v>H.05.000.032426</v>
          </cell>
          <cell r="B852" t="str">
            <v>Caixilho em alumínio tipo basculante com vidro mini boreal, cor branco; referência comercial Sasazaki, Gravia, Atlantica ou equivalente - linha comercial</v>
          </cell>
          <cell r="C852" t="str">
            <v>M2</v>
          </cell>
          <cell r="D852">
            <v>1467.15</v>
          </cell>
        </row>
        <row r="853">
          <cell r="A853" t="str">
            <v>H.05.000.032427</v>
          </cell>
          <cell r="B853" t="str">
            <v>Caixilho em alumínio de correr com vidro, cor branco; referência comercial Sasazaki, Ebel, Brimak, Atlantica ou equivalente - linha comercial</v>
          </cell>
          <cell r="C853" t="str">
            <v>M2</v>
          </cell>
          <cell r="D853">
            <v>789.75</v>
          </cell>
        </row>
        <row r="854">
          <cell r="A854" t="str">
            <v>H.05.000.032437</v>
          </cell>
          <cell r="B854" t="str">
            <v>Caixilho em alumínio basculante, com pintura eletrostática branca, sob medida</v>
          </cell>
          <cell r="C854" t="str">
            <v>M2</v>
          </cell>
          <cell r="D854">
            <v>902.21</v>
          </cell>
        </row>
        <row r="855">
          <cell r="A855" t="str">
            <v>H.05.000.032439</v>
          </cell>
          <cell r="B855" t="str">
            <v>Caixilho em alumínio maxim-ar com pintura eletrostática, cor branco, sob medida</v>
          </cell>
          <cell r="C855" t="str">
            <v>M2</v>
          </cell>
          <cell r="D855">
            <v>906.9</v>
          </cell>
        </row>
        <row r="856">
          <cell r="A856" t="str">
            <v>H.05.000.067522</v>
          </cell>
          <cell r="B856" t="str">
            <v>Grelha em alumínio fundido com requadro, 20x100 / 20x50cm, ref. Vila Rica ou equivalente</v>
          </cell>
          <cell r="C856" t="str">
            <v>M2</v>
          </cell>
          <cell r="D856">
            <v>1289.08</v>
          </cell>
        </row>
        <row r="857">
          <cell r="A857" t="str">
            <v>H.05.000.067526</v>
          </cell>
          <cell r="B857" t="str">
            <v>Canaleta com grelha em alumínio, largura de 80 mm, ref. SP80 linha Sekapiso da Sekapiso, Aminox ou equivalente</v>
          </cell>
          <cell r="C857" t="str">
            <v>M</v>
          </cell>
          <cell r="D857">
            <v>287.87</v>
          </cell>
        </row>
        <row r="858">
          <cell r="A858" t="str">
            <v>H.05.000.067536</v>
          </cell>
          <cell r="B858" t="str">
            <v>Canaleta com grelha em alumínio, largura de 46 mm, saída central, vertical ou horizontal, para tubo de 40 mm ou 50 mm; ref. SP46 linha Sekabox da Sekapiso, Aminox ou equivalente</v>
          </cell>
          <cell r="C858" t="str">
            <v>M</v>
          </cell>
          <cell r="D858">
            <v>232.65</v>
          </cell>
        </row>
        <row r="859">
          <cell r="A859" t="str">
            <v>H.05.000.067537</v>
          </cell>
          <cell r="B859" t="str">
            <v>Canaleta com grelha removível em alumínio, saída central ou vertical, de 46 x 52 mm, grelha abre e fecha de 46 x 1000 mm; ref. SP46 linha Abreseka da Sekapiso, Aminox ou equivalente</v>
          </cell>
          <cell r="C859" t="str">
            <v>M</v>
          </cell>
          <cell r="D859">
            <v>280.51</v>
          </cell>
        </row>
        <row r="860">
          <cell r="A860" t="str">
            <v>H.05.000.090632</v>
          </cell>
          <cell r="B860" t="str">
            <v>Caixilho em alumínio anodizado fosco L 25, tipo veneziana, sob medida</v>
          </cell>
          <cell r="C860" t="str">
            <v>M2</v>
          </cell>
          <cell r="D860">
            <v>1070.0999999999999</v>
          </cell>
        </row>
        <row r="861">
          <cell r="A861" t="str">
            <v>H.05.000.090633</v>
          </cell>
          <cell r="B861" t="str">
            <v>Portinhola em alumínio anodizado fosco L 16, tipo veneziana de giro para abrigo, completa, com batente e ferragens, sob medida</v>
          </cell>
          <cell r="C861" t="str">
            <v>M2</v>
          </cell>
          <cell r="D861">
            <v>838.21</v>
          </cell>
        </row>
        <row r="862">
          <cell r="A862" t="str">
            <v>H.05.000.090686</v>
          </cell>
          <cell r="B862" t="str">
            <v>Barra de apoio reta, para pessoas com mobilidade reduzida, em tubo de alumínio, L= 800mm, com flanges, acabamento pintura epóxi, conforme norma NBR 9050</v>
          </cell>
          <cell r="C862" t="str">
            <v>UN</v>
          </cell>
          <cell r="D862">
            <v>172.18</v>
          </cell>
        </row>
        <row r="863">
          <cell r="A863" t="str">
            <v>H.05.000.090687</v>
          </cell>
          <cell r="B863" t="str">
            <v>Barra de apoio em ângulo 90°, para pessoas com mobilidade reduzida, em tubo de alumínio, L= 800x800mm, acabamento com pintura epóxi, conforme norma NBR9050</v>
          </cell>
          <cell r="C863" t="str">
            <v>UN</v>
          </cell>
          <cell r="D863">
            <v>386.01</v>
          </cell>
        </row>
        <row r="864">
          <cell r="A864" t="str">
            <v>H.06.000.031110</v>
          </cell>
          <cell r="B864" t="str">
            <v>Veneziana industrial em aço galvanizado com aletas em resina reforçada de fibra de vidro</v>
          </cell>
          <cell r="C864" t="str">
            <v>M2</v>
          </cell>
          <cell r="D864">
            <v>232.92</v>
          </cell>
        </row>
        <row r="865">
          <cell r="A865" t="str">
            <v>H.06.000.031640</v>
          </cell>
          <cell r="B865" t="str">
            <v>Caixilho de correr com requadro em PVC, 2 folhas móveis, vidro-simples e liso de 3 a 4mm, persiana manual integrada; ref. Brimak, Eurosystem, Belle Acoustique, Marframe ou equivalente</v>
          </cell>
          <cell r="C865" t="str">
            <v>M2</v>
          </cell>
          <cell r="D865">
            <v>2531.94</v>
          </cell>
        </row>
        <row r="866">
          <cell r="A866" t="str">
            <v>H.06.000.037103</v>
          </cell>
          <cell r="B866" t="str">
            <v>Placa de poliester insaturado com fibra vidro de 3 mm</v>
          </cell>
          <cell r="C866" t="str">
            <v>M2</v>
          </cell>
          <cell r="D866">
            <v>172.93</v>
          </cell>
        </row>
        <row r="867">
          <cell r="A867" t="str">
            <v>H.07.000.037004</v>
          </cell>
          <cell r="B867" t="str">
            <v>Vidro temperado serigrafado Sreen de 8 mm incolor - material</v>
          </cell>
          <cell r="C867" t="str">
            <v>M2</v>
          </cell>
          <cell r="D867">
            <v>534.17999999999995</v>
          </cell>
        </row>
        <row r="868">
          <cell r="A868" t="str">
            <v>H.07.000.037005</v>
          </cell>
          <cell r="B868" t="str">
            <v>Vidro liso laminado jateado de 6 mm - material</v>
          </cell>
          <cell r="C868" t="str">
            <v>M2</v>
          </cell>
          <cell r="D868">
            <v>467.26</v>
          </cell>
        </row>
        <row r="869">
          <cell r="A869" t="str">
            <v>H.07.000.037008</v>
          </cell>
          <cell r="B869" t="str">
            <v>Vidro liso laminado incolor de 10 mm - material</v>
          </cell>
          <cell r="C869" t="str">
            <v>M2</v>
          </cell>
          <cell r="D869">
            <v>371.11</v>
          </cell>
        </row>
        <row r="870">
          <cell r="A870" t="str">
            <v>H.07.000.037011</v>
          </cell>
          <cell r="B870" t="str">
            <v>Espelho comum com espessura de 3mm, com moldura em perfil de alumínio de 1cm, fundo em chapa compensada com 3 mm de espessura</v>
          </cell>
          <cell r="C870" t="str">
            <v>M2</v>
          </cell>
          <cell r="D870">
            <v>659.2</v>
          </cell>
        </row>
        <row r="871">
          <cell r="A871" t="str">
            <v>H.07.000.037013</v>
          </cell>
          <cell r="B871" t="str">
            <v>Vidro liso laminado colorido de 10 mm - material</v>
          </cell>
          <cell r="C871" t="str">
            <v>M2</v>
          </cell>
          <cell r="D871">
            <v>525.04</v>
          </cell>
        </row>
        <row r="872">
          <cell r="A872" t="str">
            <v>H.07.000.037026</v>
          </cell>
          <cell r="B872" t="str">
            <v>Espelho em vidro cristal liso, espessura de 4 mm, sobre superfície plana, peças aproximadamente 0,5 a 4,12 m²</v>
          </cell>
          <cell r="C872" t="str">
            <v>M2</v>
          </cell>
          <cell r="D872">
            <v>513.91999999999996</v>
          </cell>
        </row>
        <row r="873">
          <cell r="A873" t="str">
            <v>H.07.000.037028</v>
          </cell>
          <cell r="B873" t="str">
            <v>Vidro liso laminado colorido de 8 mm - material</v>
          </cell>
          <cell r="C873" t="str">
            <v>M2</v>
          </cell>
          <cell r="D873">
            <v>483.32</v>
          </cell>
        </row>
        <row r="874">
          <cell r="A874" t="str">
            <v>H.07.000.037033</v>
          </cell>
          <cell r="B874" t="str">
            <v>Vidro multilaminado de alta segurança (blindado) em policarbonato, com certificação Retex; ref. NIJ III da Fanavid ou equivalente - material</v>
          </cell>
          <cell r="C874" t="str">
            <v>M2</v>
          </cell>
          <cell r="D874">
            <v>5077.8100000000004</v>
          </cell>
        </row>
        <row r="875">
          <cell r="A875" t="str">
            <v>H.07.000.037040</v>
          </cell>
          <cell r="B875" t="str">
            <v>Vidro liso laminado, com filme polivinil butiral (PVB), incolor de 8 mm - material</v>
          </cell>
          <cell r="C875" t="str">
            <v>M2</v>
          </cell>
          <cell r="D875">
            <v>276.63</v>
          </cell>
        </row>
        <row r="876">
          <cell r="A876" t="str">
            <v>H.07.000.037042</v>
          </cell>
          <cell r="B876" t="str">
            <v>Vidro fantasia de 3/4 mm - material</v>
          </cell>
          <cell r="C876" t="str">
            <v>M2</v>
          </cell>
          <cell r="D876">
            <v>102.56</v>
          </cell>
        </row>
        <row r="877">
          <cell r="A877" t="str">
            <v>H.07.000.037047</v>
          </cell>
          <cell r="B877" t="str">
            <v>Vidro liso incolor laminado e temperado, espessura de 16 mm (8+8); ref. Personal ou equivalente - material</v>
          </cell>
          <cell r="C877" t="str">
            <v>M2</v>
          </cell>
          <cell r="D877">
            <v>1098.4000000000001</v>
          </cell>
        </row>
        <row r="878">
          <cell r="A878" t="str">
            <v>H.07.000.037048</v>
          </cell>
          <cell r="B878" t="str">
            <v>Vidro temperado neutro verde de 10 mm - material</v>
          </cell>
          <cell r="C878" t="str">
            <v>M2</v>
          </cell>
          <cell r="D878">
            <v>444.65</v>
          </cell>
        </row>
        <row r="879">
          <cell r="A879" t="str">
            <v>H.07.000.037049</v>
          </cell>
          <cell r="B879" t="str">
            <v>Vidro laminado temperado neutro verde, composto por vidro temperado neutro verde 6 mm, camada de PVB e vidro temperado incolor 6 mm - material</v>
          </cell>
          <cell r="C879" t="str">
            <v>M2</v>
          </cell>
          <cell r="D879">
            <v>926.25</v>
          </cell>
        </row>
        <row r="880">
          <cell r="A880" t="str">
            <v>H.07.000.037073</v>
          </cell>
          <cell r="B880" t="str">
            <v>Vidros float monolíticos de aparência verde, com espessura de 6 mm - material</v>
          </cell>
          <cell r="C880" t="str">
            <v>M2</v>
          </cell>
          <cell r="D880">
            <v>163.03</v>
          </cell>
        </row>
        <row r="881">
          <cell r="A881" t="str">
            <v>H.07.000.037074</v>
          </cell>
          <cell r="B881" t="str">
            <v>Vidro liso laminado incolor de 6 mm - material</v>
          </cell>
          <cell r="C881" t="str">
            <v>M2</v>
          </cell>
          <cell r="D881">
            <v>229.11</v>
          </cell>
        </row>
        <row r="882">
          <cell r="A882" t="str">
            <v>H.07.000.037079</v>
          </cell>
          <cell r="B882" t="str">
            <v>Vidro liso laminado colorido de 6 mm - material</v>
          </cell>
          <cell r="C882" t="str">
            <v>M2</v>
          </cell>
          <cell r="D882">
            <v>350.27</v>
          </cell>
        </row>
        <row r="883">
          <cell r="A883" t="str">
            <v>H.07.000.037080</v>
          </cell>
          <cell r="B883" t="str">
            <v>Vidro liso laminado leitoso de 6 mm - material</v>
          </cell>
          <cell r="C883" t="str">
            <v>M2</v>
          </cell>
          <cell r="D883">
            <v>401.53</v>
          </cell>
        </row>
        <row r="884">
          <cell r="A884" t="str">
            <v>H.07.000.037081</v>
          </cell>
          <cell r="B884" t="str">
            <v>Vidro liso transparente de 3 mm - material</v>
          </cell>
          <cell r="C884" t="str">
            <v>M2</v>
          </cell>
          <cell r="D884">
            <v>67.900000000000006</v>
          </cell>
        </row>
        <row r="885">
          <cell r="A885" t="str">
            <v>H.07.000.037082</v>
          </cell>
          <cell r="B885" t="str">
            <v>Vidro liso transparente de 4 mm - material</v>
          </cell>
          <cell r="C885" t="str">
            <v>M2</v>
          </cell>
          <cell r="D885">
            <v>99.43</v>
          </cell>
        </row>
        <row r="886">
          <cell r="A886" t="str">
            <v>H.07.000.037083</v>
          </cell>
          <cell r="B886" t="str">
            <v>Vidro liso transparente de 5 mm - material</v>
          </cell>
          <cell r="C886" t="str">
            <v>M2</v>
          </cell>
          <cell r="D886">
            <v>113.58</v>
          </cell>
        </row>
        <row r="887">
          <cell r="A887" t="str">
            <v>H.07.000.037084</v>
          </cell>
          <cell r="B887" t="str">
            <v>Vidro liso transparente de 6 mm - material</v>
          </cell>
          <cell r="C887" t="str">
            <v>M2</v>
          </cell>
          <cell r="D887">
            <v>128.80000000000001</v>
          </cell>
        </row>
        <row r="888">
          <cell r="A888" t="str">
            <v>H.07.000.037086</v>
          </cell>
          <cell r="B888" t="str">
            <v>Vidro temperado cinza ou bronze 6 mm - material</v>
          </cell>
          <cell r="C888" t="str">
            <v>M2</v>
          </cell>
          <cell r="D888">
            <v>236.59</v>
          </cell>
        </row>
        <row r="889">
          <cell r="A889" t="str">
            <v>H.07.000.037087</v>
          </cell>
          <cell r="B889" t="str">
            <v>Vidro temperado cinza ou bronze 8 mm - material</v>
          </cell>
          <cell r="C889" t="str">
            <v>M2</v>
          </cell>
          <cell r="D889">
            <v>310.24</v>
          </cell>
        </row>
        <row r="890">
          <cell r="A890" t="str">
            <v>H.07.000.037088</v>
          </cell>
          <cell r="B890" t="str">
            <v>Vidro temperado incolor 10 mm - material</v>
          </cell>
          <cell r="C890" t="str">
            <v>M2</v>
          </cell>
          <cell r="D890">
            <v>245.34</v>
          </cell>
        </row>
        <row r="891">
          <cell r="A891" t="str">
            <v>H.07.000.037089</v>
          </cell>
          <cell r="B891" t="str">
            <v>Vidro temperado incolor 6 mm - material</v>
          </cell>
          <cell r="C891" t="str">
            <v>M2</v>
          </cell>
          <cell r="D891">
            <v>183.4</v>
          </cell>
        </row>
        <row r="892">
          <cell r="A892" t="str">
            <v>H.07.000.037090</v>
          </cell>
          <cell r="B892" t="str">
            <v>Vidro temperado incolor 8 mm - material</v>
          </cell>
          <cell r="C892" t="str">
            <v>M2</v>
          </cell>
          <cell r="D892">
            <v>215.01</v>
          </cell>
        </row>
        <row r="893">
          <cell r="A893" t="str">
            <v>H.07.000.037095</v>
          </cell>
          <cell r="B893" t="str">
            <v>Vidro temperado cinza ou bronze 10 mm - material</v>
          </cell>
          <cell r="C893" t="str">
            <v>M2</v>
          </cell>
          <cell r="D893">
            <v>401.02</v>
          </cell>
        </row>
        <row r="894">
          <cell r="A894" t="str">
            <v>H.07.000.037098</v>
          </cell>
          <cell r="B894" t="str">
            <v>Vidro laminado temperado incolor de 8mm - material</v>
          </cell>
          <cell r="C894" t="str">
            <v>M2</v>
          </cell>
          <cell r="D894">
            <v>457.56</v>
          </cell>
        </row>
        <row r="895">
          <cell r="A895" t="str">
            <v>H.07.000.037099</v>
          </cell>
          <cell r="B895" t="str">
            <v>Vidro multilaminado de alta segurança, com proteção balística de nível III, com espessura final de 51 a 70 mm, com certificação Retex; ref. Inovaglass, Blindare, Grupo Fort ou equivalente - instalado</v>
          </cell>
          <cell r="C895" t="str">
            <v>M2</v>
          </cell>
          <cell r="D895">
            <v>3906.55</v>
          </cell>
        </row>
        <row r="896">
          <cell r="A896" t="str">
            <v>H.07.000.037100</v>
          </cell>
          <cell r="B896" t="str">
            <v>Vidro laminado temperado jateado de 8mm - material</v>
          </cell>
          <cell r="C896" t="str">
            <v>M2</v>
          </cell>
          <cell r="D896">
            <v>508.94</v>
          </cell>
        </row>
        <row r="897">
          <cell r="A897" t="str">
            <v>H.08.000.010001</v>
          </cell>
          <cell r="B897" t="str">
            <v>Veda porta/veda fresta para portas 90 cm com escova em alumínio branco, parafusado, ref. comercial Reisam ou equivalente</v>
          </cell>
          <cell r="C897" t="str">
            <v>M</v>
          </cell>
          <cell r="D897">
            <v>44.68</v>
          </cell>
        </row>
        <row r="898">
          <cell r="A898" t="str">
            <v>H.08.000.031218</v>
          </cell>
          <cell r="B898" t="str">
            <v>Fechadura tipo alavanca com chave para porta corta-fogo, cilindro para acionamento com chave; ref. PHT05 da Dorma, 5122 Sobrano, 09.164-065-PPT La Fonte ou equivalente</v>
          </cell>
          <cell r="C898" t="str">
            <v>UN</v>
          </cell>
          <cell r="D898">
            <v>445.54</v>
          </cell>
        </row>
        <row r="899">
          <cell r="A899" t="str">
            <v>H.08.000.031221</v>
          </cell>
          <cell r="B899" t="str">
            <v>Barra antipânico para porta, de sobrepor de um lado da folha e do outro lado cega</v>
          </cell>
          <cell r="C899" t="str">
            <v>UN</v>
          </cell>
          <cell r="D899">
            <v>886.32</v>
          </cell>
        </row>
        <row r="900">
          <cell r="A900" t="str">
            <v>H.08.000.031223</v>
          </cell>
          <cell r="B900" t="str">
            <v>Barra antipânico de sobrepor de um lado da folha da porta e do outro lado maçaneta, tipo alavanca, com acionamento livre</v>
          </cell>
          <cell r="C900" t="str">
            <v>CJ</v>
          </cell>
          <cell r="D900">
            <v>1298.02</v>
          </cell>
        </row>
        <row r="901">
          <cell r="A901" t="str">
            <v>H.08.000.031614</v>
          </cell>
          <cell r="B901" t="str">
            <v>Porta cadeado zincado, ref. 81114 89mm ZI da Aliança ou equivalente</v>
          </cell>
          <cell r="C901" t="str">
            <v>CJ</v>
          </cell>
          <cell r="D901">
            <v>8.1999999999999993</v>
          </cell>
        </row>
        <row r="902">
          <cell r="A902" t="str">
            <v>H.08.000.031637</v>
          </cell>
          <cell r="B902" t="str">
            <v>Maçaneta tipo alavanca e cilindro para acionamento com chave, acabamento na cor prata</v>
          </cell>
          <cell r="C902" t="str">
            <v>UN</v>
          </cell>
          <cell r="D902">
            <v>213.21</v>
          </cell>
        </row>
        <row r="903">
          <cell r="A903" t="str">
            <v>H.08.000.031641</v>
          </cell>
          <cell r="B903" t="str">
            <v>Pivô superior lateral, para porta em vidro temperado, ref. SM-1001 fabricação Dorma ou equivalente</v>
          </cell>
          <cell r="C903" t="str">
            <v>UN</v>
          </cell>
          <cell r="D903">
            <v>72.69</v>
          </cell>
        </row>
        <row r="904">
          <cell r="A904" t="str">
            <v>H.08.000.031642</v>
          </cell>
          <cell r="B904" t="str">
            <v>Mancal inferior com rolamento, para porta em vidro temperado, ref. SM 1002 fabricação Dorma, 1013 Santa Marina ou equivalente</v>
          </cell>
          <cell r="C904" t="str">
            <v>UN</v>
          </cell>
          <cell r="D904">
            <v>89.42</v>
          </cell>
        </row>
        <row r="905">
          <cell r="A905" t="str">
            <v>H.08.000.031644</v>
          </cell>
          <cell r="B905" t="str">
            <v>Dobradiça vai-vem de 3" com mola em latão cromado, ref. 355/3 da Page, União Mundial, Vonder ou equivalente</v>
          </cell>
          <cell r="C905" t="str">
            <v>UN</v>
          </cell>
          <cell r="D905">
            <v>261.29000000000002</v>
          </cell>
        </row>
        <row r="906">
          <cell r="A906" t="str">
            <v>H.08.000.031645</v>
          </cell>
          <cell r="B906" t="str">
            <v>Dobradiça em latão cromado de 3 1/2" x 3", ref. La Fonte Dob 90 3 1/2" x 3" LT S/P CR, Arouca 346, 3500 da União Mundial ou equivalente</v>
          </cell>
          <cell r="C906" t="str">
            <v>UN</v>
          </cell>
          <cell r="D906">
            <v>48.96</v>
          </cell>
        </row>
        <row r="907">
          <cell r="A907" t="str">
            <v>H.08.000.031646</v>
          </cell>
          <cell r="B907" t="str">
            <v>Dobradiça inferior para vidro temperado, ref. SM1010 fabricação Dorma, 1103 Santa Marina ou equivalente</v>
          </cell>
          <cell r="C907" t="str">
            <v>UN</v>
          </cell>
          <cell r="D907">
            <v>105.08</v>
          </cell>
        </row>
        <row r="908">
          <cell r="A908" t="str">
            <v>H.08.000.031647</v>
          </cell>
          <cell r="B908" t="str">
            <v>Dobradiça superior para vidro temperado; referência comercial 1101S Santa Marina, Dorma ou equivalente</v>
          </cell>
          <cell r="C908" t="str">
            <v>UN</v>
          </cell>
          <cell r="D908">
            <v>68.599999999999994</v>
          </cell>
        </row>
        <row r="909">
          <cell r="A909" t="str">
            <v>H.08.000.031650</v>
          </cell>
          <cell r="B909" t="str">
            <v>Fechadura de centro com cilindro, para porta externa em vidro temperado, ref. SM 1050-E linha Glas da Dorma ou equivalente</v>
          </cell>
          <cell r="C909" t="str">
            <v>UN</v>
          </cell>
          <cell r="D909">
            <v>217.04</v>
          </cell>
        </row>
        <row r="910">
          <cell r="A910" t="str">
            <v>H.08.000.031653</v>
          </cell>
          <cell r="B910" t="str">
            <v>Suporte duplo para vidro temperado fixado em alvenaria, ref. SM1092 fabricação Dorma, 1306 Santa Marina ou equivalente</v>
          </cell>
          <cell r="C910" t="str">
            <v>UN</v>
          </cell>
          <cell r="D910">
            <v>174.52</v>
          </cell>
        </row>
        <row r="911">
          <cell r="A911" t="str">
            <v>H.08.000.031656</v>
          </cell>
          <cell r="B911" t="str">
            <v>Contra fechadura de centro, para porta de vidro temperado; ref. SM1051/S1051E1 linha Glas da Dorma ou equivalente</v>
          </cell>
          <cell r="C911" t="str">
            <v>UN</v>
          </cell>
          <cell r="D911">
            <v>190.87</v>
          </cell>
        </row>
        <row r="912">
          <cell r="A912" t="str">
            <v>H.08.000.031658</v>
          </cell>
          <cell r="B912" t="str">
            <v>Puxador duplo para porta de madeira, alumínio ou vidro, ref. Dorma Manet de 350mm da Dorma ou equivalente</v>
          </cell>
          <cell r="C912" t="str">
            <v>UN</v>
          </cell>
          <cell r="D912">
            <v>600.19000000000005</v>
          </cell>
        </row>
        <row r="913">
          <cell r="A913" t="str">
            <v>H.08.000.031672</v>
          </cell>
          <cell r="B913" t="str">
            <v>Trinco para piso, ref. SM1060 da Dorma, 3240 da Glasspeças, 1519 da Santa Marina ou equivalente</v>
          </cell>
          <cell r="C913" t="str">
            <v>UN</v>
          </cell>
          <cell r="D913">
            <v>177.99</v>
          </cell>
        </row>
        <row r="914">
          <cell r="A914" t="str">
            <v>H.08.000.031679</v>
          </cell>
          <cell r="B914" t="str">
            <v>Roldana RO65 Plus, para porta de correr de 60kg - 15mm</v>
          </cell>
          <cell r="C914" t="str">
            <v>UN</v>
          </cell>
          <cell r="D914">
            <v>37.479999999999997</v>
          </cell>
        </row>
        <row r="915">
          <cell r="A915" t="str">
            <v>H.08.000.031687</v>
          </cell>
          <cell r="B915" t="str">
            <v>Fecho de embutir de alavanca, com 20 cm, em latão cromado; ref. 1011 / 20 FC da Arouca ou equivalente</v>
          </cell>
          <cell r="C915" t="str">
            <v>UN</v>
          </cell>
          <cell r="D915">
            <v>40.85</v>
          </cell>
        </row>
        <row r="916">
          <cell r="A916" t="str">
            <v>H.08.000.031688</v>
          </cell>
          <cell r="B916" t="str">
            <v>Fecho tipo ´unho´ de 10 cm em latão cromado de embutir</v>
          </cell>
          <cell r="C916" t="str">
            <v>UN</v>
          </cell>
          <cell r="D916">
            <v>54.52</v>
          </cell>
        </row>
        <row r="917">
          <cell r="A917" t="str">
            <v>H.08.000.031697</v>
          </cell>
          <cell r="B917" t="str">
            <v>Visor tipo olho mágico com ângulo de visualização de 200°; ref. Vonder ou equivalente</v>
          </cell>
          <cell r="C917" t="str">
            <v>UN</v>
          </cell>
          <cell r="D917">
            <v>28.54</v>
          </cell>
        </row>
        <row r="918">
          <cell r="A918" t="str">
            <v>H.08.000.031698</v>
          </cell>
          <cell r="B918" t="str">
            <v>Ferragem adicional para porta de divisória, vão simples colocado</v>
          </cell>
          <cell r="C918" t="str">
            <v>UN</v>
          </cell>
          <cell r="D918">
            <v>266.01</v>
          </cell>
        </row>
        <row r="919">
          <cell r="A919" t="str">
            <v>H.08.000.031699</v>
          </cell>
          <cell r="B919" t="str">
            <v>Ferragem adicional para porta de divisória, vão duplo colocado</v>
          </cell>
          <cell r="C919" t="str">
            <v>UN</v>
          </cell>
          <cell r="D919">
            <v>417.53</v>
          </cell>
        </row>
        <row r="920">
          <cell r="A920" t="str">
            <v>H.08.000.031701</v>
          </cell>
          <cell r="B920" t="str">
            <v>Dobradiça de aço cromado de 3 1/2", para portas de até 21 kg, ref. União Mundial ou equivalente - (embalagem com 3 dobradiças)</v>
          </cell>
          <cell r="C920" t="str">
            <v>CJ</v>
          </cell>
          <cell r="D920">
            <v>29.11</v>
          </cell>
        </row>
        <row r="921">
          <cell r="A921" t="str">
            <v>H.08.000.031712</v>
          </cell>
          <cell r="B921" t="str">
            <v>Puxador duplo tubular em aço inoxidável, com duas fixações, dimensões 300mm entre furos, ref. Dorma ou equivalente</v>
          </cell>
          <cell r="C921" t="str">
            <v>UN</v>
          </cell>
          <cell r="D921">
            <v>132.88</v>
          </cell>
        </row>
        <row r="922">
          <cell r="A922" t="str">
            <v>H.08.000.031715</v>
          </cell>
          <cell r="B922" t="str">
            <v>Ferragem completa para porta de box de WC tipo livre/ocupado; ref. 1515/136 Arouca, 719 AZ CR La Fonte, 801 AZ CR 35mm Lockwell ou equivalente</v>
          </cell>
          <cell r="C922" t="str">
            <v>UN</v>
          </cell>
          <cell r="D922">
            <v>143.94</v>
          </cell>
        </row>
        <row r="923">
          <cell r="A923" t="str">
            <v>H.08.000.031718</v>
          </cell>
          <cell r="B923" t="str">
            <v>Cadeado alta segurança 16 pinos, ref. CRT 70 mm da Papaiz ou equivalente</v>
          </cell>
          <cell r="C923" t="str">
            <v>UN</v>
          </cell>
          <cell r="D923">
            <v>187.9</v>
          </cell>
        </row>
        <row r="924">
          <cell r="A924" t="str">
            <v>H.08.000.031719</v>
          </cell>
          <cell r="B924" t="str">
            <v>Cadeado com haste de aço, 35/36 mm, ref. CR35 da Papaiz, E35 da Pado ou equivalente</v>
          </cell>
          <cell r="C924" t="str">
            <v>UN</v>
          </cell>
          <cell r="D924">
            <v>29.59</v>
          </cell>
        </row>
        <row r="925">
          <cell r="A925" t="str">
            <v>H.08.000.031722</v>
          </cell>
          <cell r="B925" t="str">
            <v>Cadeado com haste de aço, 60 mm, ref. CR60 da Papaiz, E60 da Pado ou equivalente</v>
          </cell>
          <cell r="C925" t="str">
            <v>UN</v>
          </cell>
          <cell r="D925">
            <v>83.47</v>
          </cell>
        </row>
        <row r="926">
          <cell r="A926" t="str">
            <v>H.08.000.031723</v>
          </cell>
          <cell r="B926" t="str">
            <v>Cadeado com haste de aço, 25/27 mm, ref. CR25 da Papaiz, E27 da Pado ou equivalente</v>
          </cell>
          <cell r="C926" t="str">
            <v>UN</v>
          </cell>
          <cell r="D926">
            <v>20.59</v>
          </cell>
        </row>
        <row r="927">
          <cell r="A927" t="str">
            <v>H.08.000.031726</v>
          </cell>
          <cell r="B927" t="str">
            <v>Mola de piso para porta com largura até 1,10m e esforço até 120kg, ref. BTS 75 V fabricação Dorma ou equivalente</v>
          </cell>
          <cell r="C927" t="str">
            <v>UN</v>
          </cell>
          <cell r="D927">
            <v>1010.16</v>
          </cell>
        </row>
        <row r="928">
          <cell r="A928" t="str">
            <v>H.08.000.031728</v>
          </cell>
          <cell r="B928" t="str">
            <v>Cadeado com haste de aço, 50 mm, ref. CR50 da Papaiz; E50 da Pado ou equivalente</v>
          </cell>
          <cell r="C928" t="str">
            <v>UN</v>
          </cell>
          <cell r="D928">
            <v>52.34</v>
          </cell>
        </row>
        <row r="929">
          <cell r="A929" t="str">
            <v>H.08.000.031734</v>
          </cell>
          <cell r="B929" t="str">
            <v>Dobradiça em latão cromado reforçada com anéis de 3 1/2" x 3", ref. La Fonte Dob 85 3 1/2" x 3" LT S/P CR, 3635 da União Mundial ou equivalente</v>
          </cell>
          <cell r="C929" t="str">
            <v>UN</v>
          </cell>
          <cell r="D929">
            <v>64.25</v>
          </cell>
        </row>
        <row r="930">
          <cell r="A930" t="str">
            <v>H.08.000.031740</v>
          </cell>
          <cell r="B930" t="str">
            <v>Dobradiça em aço inoxidável escovado com anéis, de 3" x 2 1/2", para portas de até 25 kg, ref. Dobradiça 395 da La Fonte ou equivalente</v>
          </cell>
          <cell r="C930" t="str">
            <v>UN</v>
          </cell>
          <cell r="D930">
            <v>42.52</v>
          </cell>
        </row>
        <row r="931">
          <cell r="A931" t="str">
            <v>H.08.000.031764</v>
          </cell>
          <cell r="B931" t="str">
            <v>Equipamento automatizador de portas deslizantes para folha dupla, ref. ES200 EASY da Dorma ou equivalente</v>
          </cell>
          <cell r="C931" t="str">
            <v>UN</v>
          </cell>
          <cell r="D931">
            <v>10982.81</v>
          </cell>
        </row>
        <row r="932">
          <cell r="A932" t="str">
            <v>H.08.000.031765</v>
          </cell>
          <cell r="B932" t="str">
            <v>Equipamento automatizador telescópico unilateral de portas deslizantes para folha dupla, ref. ES 200 T da Dorma ou equivalente</v>
          </cell>
          <cell r="C932" t="str">
            <v>UN</v>
          </cell>
          <cell r="D932">
            <v>14426.47</v>
          </cell>
        </row>
        <row r="933">
          <cell r="A933" t="str">
            <v>H.08.000.035003</v>
          </cell>
          <cell r="B933" t="str">
            <v>Fechadura completa com maçaneta tipo alavanca, para porta externa de 1 folha; ref. 725.01/40CR da Pado, Papaiz ou equivalente</v>
          </cell>
          <cell r="C933" t="str">
            <v>CJ</v>
          </cell>
          <cell r="D933">
            <v>156.4</v>
          </cell>
        </row>
        <row r="934">
          <cell r="A934" t="str">
            <v>H.08.000.035004</v>
          </cell>
          <cell r="B934" t="str">
            <v>Ferragem completa com maçaneta tipo alavanca, com miolo tipo gorges, para porta interna com 1 folha; referência 721/01 CR da Pado, 402526/40 da Arouca ou equivalente</v>
          </cell>
          <cell r="C934" t="str">
            <v>CJ</v>
          </cell>
          <cell r="D934">
            <v>102.46</v>
          </cell>
        </row>
        <row r="935">
          <cell r="A935" t="str">
            <v>H.08.000.035009</v>
          </cell>
          <cell r="B935" t="str">
            <v>Fechadura eletroímã para capacidade de atraque de 150kgf</v>
          </cell>
          <cell r="C935" t="str">
            <v>UN</v>
          </cell>
          <cell r="D935">
            <v>373.22</v>
          </cell>
        </row>
        <row r="936">
          <cell r="A936" t="str">
            <v>H.08.000.035010</v>
          </cell>
          <cell r="B936" t="str">
            <v>Fechadura elétrica de sobrepor e fonte, para portas ou portões de metal ou madeira, ref. C-90 dupla da HDL; fonte com botão, ref. TRA-400 da HDL, ou equivalente</v>
          </cell>
          <cell r="C936" t="str">
            <v>CJ</v>
          </cell>
          <cell r="D936">
            <v>483.31</v>
          </cell>
        </row>
        <row r="937">
          <cell r="A937" t="str">
            <v>H.08.000.035011</v>
          </cell>
          <cell r="B937" t="str">
            <v>Mola aérea para porta com esforço acima de 50kg até 60kg, ref. MA 200 potência 3 fabricação Dorma, linha 770 POT2 fabricação Disafe ou equivalente</v>
          </cell>
          <cell r="C937" t="str">
            <v>UN</v>
          </cell>
          <cell r="D937">
            <v>316.99</v>
          </cell>
        </row>
        <row r="938">
          <cell r="A938" t="str">
            <v>H.08.000.035012</v>
          </cell>
          <cell r="B938" t="str">
            <v>Mola aérea para porta com esforço acima de 60kg até 80kg, ref. MA 200 potência 4 fabricação Dorma, linha 770POT2 fabricação Disafe ou equivalente</v>
          </cell>
          <cell r="C938" t="str">
            <v>UN</v>
          </cell>
          <cell r="D938">
            <v>298.2</v>
          </cell>
        </row>
        <row r="939">
          <cell r="A939" t="str">
            <v>H.08.000.035013</v>
          </cell>
          <cell r="B939" t="str">
            <v>Mola aérea hidráulica com calha deslizante, para porta com largura até 1,60mm, com esforço de 81 até 250kg, ref. TS 93B / TS 93 System da Dorma, linha 6825 fabricação Disafe ou equivalente</v>
          </cell>
          <cell r="C939" t="str">
            <v>UN</v>
          </cell>
          <cell r="D939">
            <v>2573.2199999999998</v>
          </cell>
        </row>
        <row r="940">
          <cell r="A940" t="str">
            <v>H.08.000.035019</v>
          </cell>
          <cell r="B940" t="str">
            <v>Fechadura com maçaneta tipo alavanca em aço inoxidável e rozeta, ref. Victória Ecoinox 882 IXE externa da Pado ou equivalente</v>
          </cell>
          <cell r="C940" t="str">
            <v>UN</v>
          </cell>
          <cell r="D940">
            <v>328.44</v>
          </cell>
        </row>
        <row r="941">
          <cell r="A941" t="str">
            <v>H.09.000.031168</v>
          </cell>
          <cell r="B941" t="str">
            <v>Porta de segurança de correr suspensa em grade com aço SAE 1045, com brete superior, diâmetro de 1´, completa, sem têmpera e revenimento</v>
          </cell>
          <cell r="C941" t="str">
            <v>M2</v>
          </cell>
          <cell r="D941">
            <v>3045.66</v>
          </cell>
        </row>
        <row r="942">
          <cell r="A942" t="str">
            <v>H.09.000.031181</v>
          </cell>
          <cell r="B942" t="str">
            <v>Brete para instalação lateral em porta chapa/grade de segurança</v>
          </cell>
          <cell r="C942" t="str">
            <v>CJ</v>
          </cell>
          <cell r="D942">
            <v>3772.24</v>
          </cell>
        </row>
        <row r="943">
          <cell r="A943" t="str">
            <v>H.09.000.031253</v>
          </cell>
          <cell r="B943" t="str">
            <v>Grade de segurança em aço SAE 1045, diâmetro de 1´, com têmpera e revenimento</v>
          </cell>
          <cell r="C943" t="str">
            <v>M2</v>
          </cell>
          <cell r="D943">
            <v>2292.7600000000002</v>
          </cell>
        </row>
        <row r="944">
          <cell r="A944" t="str">
            <v>H.09.000.031254</v>
          </cell>
          <cell r="B944" t="str">
            <v>Grade de segurança para janela em aço SAE 1045, diâmetro 1´, com têmpera e revenimento</v>
          </cell>
          <cell r="C944" t="str">
            <v>M2</v>
          </cell>
          <cell r="D944">
            <v>2314.19</v>
          </cell>
        </row>
        <row r="945">
          <cell r="A945" t="str">
            <v>H.09.000.031255</v>
          </cell>
          <cell r="B945" t="str">
            <v>Porta de segurança de abrir em grade aço SAE 1045, diâmetro de 1´, completa - com têmpera e revenimento</v>
          </cell>
          <cell r="C945" t="str">
            <v>M2</v>
          </cell>
          <cell r="D945">
            <v>2864.13</v>
          </cell>
        </row>
        <row r="946">
          <cell r="A946" t="str">
            <v>H.09.000.031256</v>
          </cell>
          <cell r="B946" t="str">
            <v>Porta de segurança de abrir grade em aço SAE 1045 chapeada, diâmetro de 1´, completa, com têmpera e revenimento</v>
          </cell>
          <cell r="C946" t="str">
            <v>M2</v>
          </cell>
          <cell r="D946">
            <v>4067.63</v>
          </cell>
        </row>
        <row r="947">
          <cell r="A947" t="str">
            <v>H.09.000.031257</v>
          </cell>
          <cell r="B947" t="str">
            <v>Porta de segurança especial de abrir com grade em aço SAE 1045, diâmetro de 1´, completa, com têmpera e revenimento</v>
          </cell>
          <cell r="C947" t="str">
            <v>M2</v>
          </cell>
          <cell r="D947">
            <v>3105.61</v>
          </cell>
        </row>
        <row r="948">
          <cell r="A948" t="str">
            <v>H.09.000.031258</v>
          </cell>
          <cell r="B948" t="str">
            <v>Portão de abrir para muralha em aço SAE 1045 chapeada, diâmetro de 1´, completa - com têmpera e revenimento</v>
          </cell>
          <cell r="C948" t="str">
            <v>M2</v>
          </cell>
          <cell r="D948">
            <v>4163.55</v>
          </cell>
        </row>
        <row r="949">
          <cell r="A949" t="str">
            <v>H.09.000.031260</v>
          </cell>
          <cell r="B949" t="str">
            <v>Grade de segurança em aço SAE 1045 chapeada, diâmetro de 1´, com têmpera e revenimento</v>
          </cell>
          <cell r="C949" t="str">
            <v>M2</v>
          </cell>
          <cell r="D949">
            <v>3450.14</v>
          </cell>
        </row>
        <row r="950">
          <cell r="A950" t="str">
            <v>H.09.000.031329</v>
          </cell>
          <cell r="B950" t="str">
            <v>Batente em chapa de aço SAE 1010/1020, espessura de 3/16´, para obras de segurança</v>
          </cell>
          <cell r="C950" t="str">
            <v>M</v>
          </cell>
          <cell r="D950">
            <v>453.18</v>
          </cell>
        </row>
        <row r="951">
          <cell r="A951" t="str">
            <v>H.09.000.031341</v>
          </cell>
          <cell r="B951" t="str">
            <v>Ferrolho de segurança de 1,20 m, DN= 1´, para adaptação em portas de celas, embutido em caixa externamente</v>
          </cell>
          <cell r="C951" t="str">
            <v>UN</v>
          </cell>
          <cell r="D951">
            <v>1000.89</v>
          </cell>
        </row>
        <row r="952">
          <cell r="A952" t="str">
            <v>H.09.000.031361</v>
          </cell>
          <cell r="B952" t="str">
            <v>Grade de segurança em aço SAE 1045, diâmetro de 1´ - sem têmpera e revenimento - instalado</v>
          </cell>
          <cell r="C952" t="str">
            <v>M2</v>
          </cell>
          <cell r="D952">
            <v>1793.07</v>
          </cell>
        </row>
        <row r="953">
          <cell r="A953" t="str">
            <v>H.09.000.031362</v>
          </cell>
          <cell r="B953" t="str">
            <v>Grade de segurança para janela em aço SAE 1045, diâmetro 1´ - sem têmpera e revenimento - instalado</v>
          </cell>
          <cell r="C953" t="str">
            <v>M2</v>
          </cell>
          <cell r="D953">
            <v>1923.17</v>
          </cell>
        </row>
        <row r="954">
          <cell r="A954" t="str">
            <v>H.09.000.031363</v>
          </cell>
          <cell r="B954" t="str">
            <v>Porta de segurança de abrir em grade aço SAE 1045, diâmetro de 1´, sem completa - sem têmpera e revenimento</v>
          </cell>
          <cell r="C954" t="str">
            <v>M2</v>
          </cell>
          <cell r="D954">
            <v>2348.4699999999998</v>
          </cell>
        </row>
        <row r="955">
          <cell r="A955" t="str">
            <v>H.09.000.031364</v>
          </cell>
          <cell r="B955" t="str">
            <v>Porta de segurança de abrir grade em aço SAE 1045 chapeada, diâmetro de 1´, completa - sem têmpera e revenimento</v>
          </cell>
          <cell r="C955" t="str">
            <v>M2</v>
          </cell>
          <cell r="D955">
            <v>3538.35</v>
          </cell>
        </row>
        <row r="956">
          <cell r="A956" t="str">
            <v>H.09.000.031368</v>
          </cell>
          <cell r="B956" t="str">
            <v>Porta de segurança especial de abrir com grade em aço SAE 1045, diâmetro de 1´, completa - sem têmpera e revenimento</v>
          </cell>
          <cell r="C956" t="str">
            <v>M2</v>
          </cell>
          <cell r="D956">
            <v>2830.03</v>
          </cell>
        </row>
        <row r="957">
          <cell r="A957" t="str">
            <v>H.09.000.031369</v>
          </cell>
          <cell r="B957" t="str">
            <v>Portão de abrir para muralha em aço SAE 1045 chapeada, diâmetro de 1´, completa - sem têmpera e revenimento</v>
          </cell>
          <cell r="C957" t="str">
            <v>M2</v>
          </cell>
          <cell r="D957">
            <v>3581.85</v>
          </cell>
        </row>
        <row r="958">
          <cell r="A958" t="str">
            <v>H.09.000.031370</v>
          </cell>
          <cell r="B958" t="str">
            <v>Grade de segurança em aço SAE 1045 chapeada, diâmetro de 1´ - sem têmpera e revenimento - instalado</v>
          </cell>
          <cell r="C958" t="str">
            <v>M2</v>
          </cell>
          <cell r="D958">
            <v>2913.21</v>
          </cell>
        </row>
        <row r="959">
          <cell r="A959" t="str">
            <v>H.09.000.031613</v>
          </cell>
          <cell r="B959" t="str">
            <v>Ferrolho de segurança de 7/8´ para adaptação em portas de celas, com porta cadeado e suporte de fixação</v>
          </cell>
          <cell r="C959" t="str">
            <v>UN</v>
          </cell>
          <cell r="D959">
            <v>403.36</v>
          </cell>
        </row>
        <row r="960">
          <cell r="A960" t="str">
            <v>H.09.000.031622</v>
          </cell>
          <cell r="B960" t="str">
            <v>Caixilho de segurança em aço SAE 1010/1020 tipo fixo e de correr (0,70x0,80m), para receber vidro, com bandeira tipo veneziana (0,375x0,80m)</v>
          </cell>
          <cell r="C960" t="str">
            <v>M2</v>
          </cell>
          <cell r="D960">
            <v>1644.38</v>
          </cell>
        </row>
        <row r="961">
          <cell r="A961" t="str">
            <v>H.09.000.031623</v>
          </cell>
          <cell r="B961" t="str">
            <v>Guichê de segurança em grade com aço SAE 1045, diâmetro de 1´, com têmpera e revenimento</v>
          </cell>
          <cell r="C961" t="str">
            <v>M2</v>
          </cell>
          <cell r="D961">
            <v>2634.96</v>
          </cell>
        </row>
        <row r="962">
          <cell r="A962" t="str">
            <v>H.09.000.031625</v>
          </cell>
          <cell r="B962" t="str">
            <v>Guichê de segurança em grade com aço SAE 1045, diâmetro de 1´, sem têmpera e revenimento</v>
          </cell>
          <cell r="C962" t="str">
            <v>M2</v>
          </cell>
          <cell r="D962">
            <v>2186.06</v>
          </cell>
        </row>
        <row r="963">
          <cell r="A963" t="str">
            <v>H.09.000.031626</v>
          </cell>
          <cell r="B963" t="str">
            <v>Brete para instalação superior em porta chapa/grade de segurança</v>
          </cell>
          <cell r="C963" t="str">
            <v>CJ</v>
          </cell>
          <cell r="D963">
            <v>4126.87</v>
          </cell>
        </row>
        <row r="964">
          <cell r="A964" t="str">
            <v>H.09.000.031628</v>
          </cell>
          <cell r="B964" t="str">
            <v>Porta de segurança de correr em grade de aço SAE 1045, com brete lateral, diâmetro de 1´, completa, com têmpera e revenimento</v>
          </cell>
          <cell r="C964" t="str">
            <v>M2</v>
          </cell>
          <cell r="D964">
            <v>3130.37</v>
          </cell>
        </row>
        <row r="965">
          <cell r="A965" t="str">
            <v>H.09.000.031629</v>
          </cell>
          <cell r="B965" t="str">
            <v>Porta de segurança de correr suspensa em grade de aço SAE 1045, chapeada, diâmetro de 1´, completa, com têmpera e revenimento</v>
          </cell>
          <cell r="C965" t="str">
            <v>M2</v>
          </cell>
          <cell r="D965">
            <v>4292.2</v>
          </cell>
        </row>
        <row r="966">
          <cell r="A966" t="str">
            <v>H.09.000.031631</v>
          </cell>
          <cell r="B966" t="str">
            <v>Porta de segurança de correr/deslizante, em grade com aço SAE 1045, diâmetro de 1´, completa, sem têmpera e revenimento</v>
          </cell>
          <cell r="C966" t="str">
            <v>M2</v>
          </cell>
          <cell r="D966">
            <v>2738.87</v>
          </cell>
        </row>
        <row r="967">
          <cell r="A967" t="str">
            <v>H.09.000.031907</v>
          </cell>
          <cell r="B967" t="str">
            <v>Porta de segurança de correr suspensa em grade em aço SAE 1045, chapeada, diâmetro de 1´, com brete vertical, completa - sem têmpera e revenimento</v>
          </cell>
          <cell r="C967" t="str">
            <v>M2</v>
          </cell>
          <cell r="D967">
            <v>4027.68</v>
          </cell>
        </row>
        <row r="968">
          <cell r="A968" t="str">
            <v>H.12.000.031610</v>
          </cell>
          <cell r="B968" t="str">
            <v>Dobradiça tipo gonzo em aço SAE 1045, diâmetro de 1 1/2´ com abas de 2´ x 3/8´ instalada</v>
          </cell>
          <cell r="C968" t="str">
            <v>UN</v>
          </cell>
          <cell r="D968">
            <v>141.18</v>
          </cell>
        </row>
        <row r="969">
          <cell r="A969" t="str">
            <v>H.13.000.069501</v>
          </cell>
          <cell r="B969" t="str">
            <v>Solda 50/50</v>
          </cell>
          <cell r="C969" t="str">
            <v>KG</v>
          </cell>
          <cell r="D969">
            <v>211.23</v>
          </cell>
        </row>
        <row r="970">
          <cell r="A970" t="str">
            <v>H.13.000.069502</v>
          </cell>
          <cell r="B970" t="str">
            <v>Pasta para soldar</v>
          </cell>
          <cell r="C970" t="str">
            <v>KG</v>
          </cell>
          <cell r="D970">
            <v>76.16</v>
          </cell>
        </row>
        <row r="971">
          <cell r="A971" t="str">
            <v>H.13.000.069565</v>
          </cell>
          <cell r="B971" t="str">
            <v>Solda eletrolítica tipo Smaw-AWS 6013 eletrodos esp. 2,5/3,25/4,0mm, ref. ESAB, LINCOLN e WELD</v>
          </cell>
          <cell r="C971" t="str">
            <v>KG</v>
          </cell>
          <cell r="D971">
            <v>59.92</v>
          </cell>
        </row>
        <row r="972">
          <cell r="A972" t="str">
            <v>I.01.000.025057</v>
          </cell>
          <cell r="B972" t="str">
            <v>Painel Wall com miolo de madeira contraplacado por lâminas de madeira e externamente por chapas em CRFS, para piso, ref. Eternit ou equivalente</v>
          </cell>
          <cell r="C972" t="str">
            <v>M2</v>
          </cell>
          <cell r="D972">
            <v>179.37</v>
          </cell>
        </row>
        <row r="973">
          <cell r="A973" t="str">
            <v>I.01.000.030105</v>
          </cell>
          <cell r="B973" t="str">
            <v>Porta em laminado melamínico estrutural Alcoplac, TS-10 (fórmica maciça) - 62 x 180cm, com dobradiça e fechadura</v>
          </cell>
          <cell r="C973" t="str">
            <v>UN</v>
          </cell>
          <cell r="D973">
            <v>934.87</v>
          </cell>
        </row>
        <row r="974">
          <cell r="A974" t="str">
            <v>I.05.000.021057</v>
          </cell>
          <cell r="B974" t="str">
            <v>Placa cimentícia impermeabilizada com espessura de 12mm, placa de 1,20 x 2,40m; ref. Brasilit ou equivalente</v>
          </cell>
          <cell r="C974" t="str">
            <v>M2</v>
          </cell>
          <cell r="D974">
            <v>69.8</v>
          </cell>
        </row>
        <row r="975">
          <cell r="A975" t="str">
            <v>I.05.000.021080</v>
          </cell>
          <cell r="B975" t="str">
            <v>Placa cimentícia em CRFS impermeabilizada, espessura 6 mm, dimensões 1,20 x 2,00m, ref. Eternit, Brasilit ou equivalente</v>
          </cell>
          <cell r="C975" t="str">
            <v>UN</v>
          </cell>
          <cell r="D975">
            <v>95.01</v>
          </cell>
        </row>
        <row r="976">
          <cell r="A976" t="str">
            <v>I.06.000.022566</v>
          </cell>
          <cell r="B976" t="str">
            <v>Veneziana de vidro tipo ´CAPELINHA´ 20 x 10 x 10 cm</v>
          </cell>
          <cell r="C976" t="str">
            <v>UN</v>
          </cell>
          <cell r="D976">
            <v>30.44</v>
          </cell>
        </row>
        <row r="977">
          <cell r="A977" t="str">
            <v>I.06.000.022567</v>
          </cell>
          <cell r="B977" t="str">
            <v>Veneziana de vidro ´IBRAVIR´ 20 x 20 x 6 cm</v>
          </cell>
          <cell r="C977" t="str">
            <v>UN</v>
          </cell>
          <cell r="D977">
            <v>41.91</v>
          </cell>
        </row>
        <row r="978">
          <cell r="A978" t="str">
            <v>I.06.000.025561</v>
          </cell>
          <cell r="B978" t="str">
            <v>Telha de vidro tipo ´FRANCESA´</v>
          </cell>
          <cell r="C978" t="str">
            <v>UN</v>
          </cell>
          <cell r="D978">
            <v>67.319999999999993</v>
          </cell>
        </row>
        <row r="979">
          <cell r="A979" t="str">
            <v>I.06.000.025562</v>
          </cell>
          <cell r="B979" t="str">
            <v>Telha de vidro tipo ´PAULISTA´</v>
          </cell>
          <cell r="C979" t="str">
            <v>UN</v>
          </cell>
          <cell r="D979">
            <v>67.319999999999993</v>
          </cell>
        </row>
        <row r="980">
          <cell r="A980" t="str">
            <v>J.01.000.038012</v>
          </cell>
          <cell r="B980" t="str">
            <v>Lixa para ferro e metais Norton N° 80, ou equivalente</v>
          </cell>
          <cell r="C980" t="str">
            <v>UN</v>
          </cell>
          <cell r="D980">
            <v>3.05</v>
          </cell>
        </row>
        <row r="981">
          <cell r="A981" t="str">
            <v>J.01.000.038013</v>
          </cell>
          <cell r="B981" t="str">
            <v>Lixa de pano folha para ferro, GR. 100, ref. Norton, ou 3 M, ou equivalente</v>
          </cell>
          <cell r="C981" t="str">
            <v>UN</v>
          </cell>
          <cell r="D981">
            <v>3.14</v>
          </cell>
        </row>
        <row r="982">
          <cell r="A982" t="str">
            <v>J.01.000.038014</v>
          </cell>
          <cell r="B982" t="str">
            <v>Lixa massa/madeira uso geral Norton, Alcar ou equivalente (médias)</v>
          </cell>
          <cell r="C982" t="str">
            <v>UN</v>
          </cell>
          <cell r="D982">
            <v>0.71</v>
          </cell>
        </row>
        <row r="983">
          <cell r="A983" t="str">
            <v>J.01.000.038040</v>
          </cell>
          <cell r="B983" t="str">
            <v>Lixa d´água, ref. Norton n° 80, Aquaflex ou equivalente</v>
          </cell>
          <cell r="C983" t="str">
            <v>UN</v>
          </cell>
          <cell r="D983">
            <v>1.86</v>
          </cell>
        </row>
        <row r="984">
          <cell r="A984" t="str">
            <v>J.02.000.024007</v>
          </cell>
          <cell r="B984" t="str">
            <v>Emulsão acrílica para vedação de trincas, ref. Selatrinca Suvinil ou  equivalente</v>
          </cell>
          <cell r="C984" t="str">
            <v>L</v>
          </cell>
          <cell r="D984">
            <v>137.94999999999999</v>
          </cell>
        </row>
        <row r="985">
          <cell r="A985" t="str">
            <v>J.02.000.024028</v>
          </cell>
          <cell r="B985" t="str">
            <v>Hidrorepelente a base de silano-siloxano oligomérico disperso em solvente; ref. Silicone da Sika, Acquella Original da Otto Baumgart, Fuseprotec Silicone da Viapol ou equivalente</v>
          </cell>
          <cell r="C985" t="str">
            <v>L</v>
          </cell>
          <cell r="D985">
            <v>60.7</v>
          </cell>
        </row>
        <row r="986">
          <cell r="A986" t="str">
            <v>J.02.000.024030</v>
          </cell>
          <cell r="B986" t="str">
            <v>Hidrorepelente a base de silano-siloxano oligomérico disperso em água, ref. Acqua da Denver, Repele água da Quartzolit ou equivalente</v>
          </cell>
          <cell r="C986" t="str">
            <v>L</v>
          </cell>
          <cell r="D986">
            <v>13.96</v>
          </cell>
        </row>
        <row r="987">
          <cell r="A987" t="str">
            <v>J.02.000.024047</v>
          </cell>
          <cell r="B987" t="str">
            <v>Líquido imunizante para madeira pentox (Montana), Penetrol Cupim (Otto Baungart)</v>
          </cell>
          <cell r="C987" t="str">
            <v>L</v>
          </cell>
          <cell r="D987">
            <v>31.87</v>
          </cell>
        </row>
        <row r="988">
          <cell r="A988" t="str">
            <v>J.02.000.024076</v>
          </cell>
          <cell r="B988" t="str">
            <v>Resina 100% acrílica plastificante, Hiper 409 da NS Brasil ou equivalente</v>
          </cell>
          <cell r="C988" t="str">
            <v>L</v>
          </cell>
          <cell r="D988">
            <v>65.11</v>
          </cell>
        </row>
        <row r="989">
          <cell r="A989" t="str">
            <v>J.02.000.024147</v>
          </cell>
          <cell r="B989" t="str">
            <v>Resina acrílica para piso granilite</v>
          </cell>
          <cell r="C989" t="str">
            <v>L</v>
          </cell>
          <cell r="D989">
            <v>31.32</v>
          </cell>
        </row>
        <row r="990">
          <cell r="A990" t="str">
            <v>J.02.000.024148</v>
          </cell>
          <cell r="B990" t="str">
            <v>Resina epóxi para piso granilite</v>
          </cell>
          <cell r="C990" t="str">
            <v>L</v>
          </cell>
          <cell r="D990">
            <v>72.58</v>
          </cell>
        </row>
        <row r="991">
          <cell r="A991" t="str">
            <v>J.02.000.028056</v>
          </cell>
          <cell r="B991" t="str">
            <v>Tinta esmalte sintético alto brilho, grafite metálico, para estrutura metálica, ref. Suvinil, Luxens, Maza ou equivalente</v>
          </cell>
          <cell r="C991" t="str">
            <v>L</v>
          </cell>
          <cell r="D991">
            <v>41.18</v>
          </cell>
        </row>
        <row r="992">
          <cell r="A992" t="str">
            <v>J.02.000.028057</v>
          </cell>
          <cell r="B992" t="str">
            <v>Selador para tinta epóxi</v>
          </cell>
          <cell r="C992" t="str">
            <v>L</v>
          </cell>
          <cell r="D992">
            <v>74.099999999999994</v>
          </cell>
        </row>
        <row r="993">
          <cell r="A993" t="str">
            <v>J.02.000.028058</v>
          </cell>
          <cell r="B993" t="str">
            <v>Tinta esmalte Premium, base água, brilhante/acetinado, várias cores, pintura interna/externa, ref. Coralit Zero da Coral, Futura Premium, Suvinil Premium, Metalatex Eco, Sherwin Williams, ou equivalente</v>
          </cell>
          <cell r="C993" t="str">
            <v>L</v>
          </cell>
          <cell r="D993">
            <v>35.049999999999997</v>
          </cell>
        </row>
        <row r="994">
          <cell r="A994" t="str">
            <v>J.02.000.037501</v>
          </cell>
          <cell r="B994" t="str">
            <v>Primer base epóxi cromato de zinco 2 demãos; referência comercial Vedacit Pro Anticorrosivo ZN ou equivalente</v>
          </cell>
          <cell r="C994" t="str">
            <v>L</v>
          </cell>
          <cell r="D994">
            <v>123.93</v>
          </cell>
        </row>
        <row r="995">
          <cell r="A995" t="str">
            <v>J.02.000.037503</v>
          </cell>
          <cell r="B995" t="str">
            <v>Revestimento texturizado acrílico com microagregado, uso interno/externo em várias corres; ref. Permalit Textura Domus da Ibratin ou equivalente</v>
          </cell>
          <cell r="C995" t="str">
            <v>KG</v>
          </cell>
          <cell r="D995">
            <v>6.56</v>
          </cell>
        </row>
        <row r="996">
          <cell r="A996" t="str">
            <v>J.02.000.037505</v>
          </cell>
          <cell r="B996" t="str">
            <v>Textura acrílica sem agregados minerais, cor branca, ref. Texturatto liso ou clássico da Suvinil ou equivalente, para uso interno ou externo</v>
          </cell>
          <cell r="C996" t="str">
            <v>L</v>
          </cell>
          <cell r="D996">
            <v>14.98</v>
          </cell>
        </row>
        <row r="997">
          <cell r="A997" t="str">
            <v>J.02.000.037506</v>
          </cell>
          <cell r="B997" t="str">
            <v>Tinta base borracha clorada, ref. Anklor TR da Tintas Ancora, Globaltrafic 611 da Global Tintas, Perfortrafic código 25020 da Tintas Perfortex ou equivalente</v>
          </cell>
          <cell r="C997" t="str">
            <v>L</v>
          </cell>
          <cell r="D997">
            <v>61.05</v>
          </cell>
        </row>
        <row r="998">
          <cell r="A998" t="str">
            <v>J.02.000.037508</v>
          </cell>
          <cell r="B998" t="str">
            <v>Resina epóxi com alcatrão de hulha, ref. Denvercoat Epóxi Alcatrão da Denver, Compound Coal Tar Epóxi, Duropoxy alcatrão especial ou equivalente</v>
          </cell>
          <cell r="C998" t="str">
            <v>KG</v>
          </cell>
          <cell r="D998">
            <v>51.58</v>
          </cell>
        </row>
        <row r="999">
          <cell r="A999" t="str">
            <v>J.02.000.037510</v>
          </cell>
          <cell r="B999" t="str">
            <v>Massa corrida de base acrílica; ref. Massa Acrílica (Suvinil/Glasurit), Massa FC (Fusecolor), Massa Especial para fachada (Retinco) ou equivalente</v>
          </cell>
          <cell r="C999" t="str">
            <v>L</v>
          </cell>
          <cell r="D999">
            <v>10.57</v>
          </cell>
        </row>
        <row r="1000">
          <cell r="A1000" t="str">
            <v>J.02.000.037513</v>
          </cell>
          <cell r="B1000" t="str">
            <v>Tinta latex, acabamento fosco aveludado, ref. coral 3 em 1 da Coral, rende e cobre muito da Suvinil ou equivalente</v>
          </cell>
          <cell r="C1000" t="str">
            <v>L</v>
          </cell>
          <cell r="D1000">
            <v>23.15</v>
          </cell>
        </row>
        <row r="1001">
          <cell r="A1001" t="str">
            <v>J.02.000.037517</v>
          </cell>
          <cell r="B1001" t="str">
            <v>Tinta acrílica para pisos, ref. Novacor Piso Liso-amarelo (Globo/Novacor), Suvinil Poliesportiva da Glasurit, Metalatex Acrílico com Quartzo da Sherwin Williams ou equivalente</v>
          </cell>
          <cell r="C1001" t="str">
            <v>L</v>
          </cell>
          <cell r="D1001">
            <v>15.08</v>
          </cell>
        </row>
        <row r="1002">
          <cell r="A1002" t="str">
            <v>J.02.000.037518</v>
          </cell>
          <cell r="B1002" t="str">
            <v>Selador para tinta acrílica Coral, Suvinil ou equivalente</v>
          </cell>
          <cell r="C1002" t="str">
            <v>L</v>
          </cell>
          <cell r="D1002">
            <v>12.24</v>
          </cell>
        </row>
        <row r="1003">
          <cell r="A1003" t="str">
            <v>J.02.000.037528</v>
          </cell>
          <cell r="B1003" t="str">
            <v>Tinta acrílica para sinalização visual de pisos, com acabamento fosco, várias cores, ref. Interlight da Indutil ou equivalente</v>
          </cell>
          <cell r="C1003" t="str">
            <v>L</v>
          </cell>
          <cell r="D1003">
            <v>26.91</v>
          </cell>
        </row>
        <row r="1004">
          <cell r="A1004" t="str">
            <v>J.02.000.037539</v>
          </cell>
          <cell r="B1004" t="str">
            <v>Verniz fungicida Stain, para madeiras; ref. Osmocolor Montana / Verniz Satin Suvinil ou equivalente</v>
          </cell>
          <cell r="C1004" t="str">
            <v>L</v>
          </cell>
          <cell r="D1004">
            <v>47.11</v>
          </cell>
        </row>
        <row r="1005">
          <cell r="A1005" t="str">
            <v>J.02.000.037542</v>
          </cell>
          <cell r="B1005" t="str">
            <v>Tinta 100% acrílica acabamento fosco acetinado, Coral, Suvinil 100% Acrílico (Glasurit), Sherwin Willian, Metalatex (Fusecolor) ou equivalente</v>
          </cell>
          <cell r="C1005" t="str">
            <v>L</v>
          </cell>
          <cell r="D1005">
            <v>27.52</v>
          </cell>
        </row>
        <row r="1006">
          <cell r="A1006" t="str">
            <v>J.02.000.037545</v>
          </cell>
          <cell r="B1006" t="str">
            <v>Tinta-base epoxi</v>
          </cell>
          <cell r="C1006" t="str">
            <v>L</v>
          </cell>
          <cell r="D1006">
            <v>95.05</v>
          </cell>
        </row>
        <row r="1007">
          <cell r="A1007" t="str">
            <v>J.02.000.037548</v>
          </cell>
          <cell r="B1007" t="str">
            <v>Verniz incolor antipichação, ref. Graffitiguard da Anchortec, Antgraf Eco verniz da Ant Graf ou equivalente</v>
          </cell>
          <cell r="C1007" t="str">
            <v>L</v>
          </cell>
          <cell r="D1007">
            <v>78.72</v>
          </cell>
        </row>
        <row r="1008">
          <cell r="A1008" t="str">
            <v>J.02.000.037549</v>
          </cell>
          <cell r="B1008" t="str">
            <v>Microesferas de vidro Extra Premix (tipo I-B); ref. Vimaster ou equivalente</v>
          </cell>
          <cell r="C1008" t="str">
            <v>KG</v>
          </cell>
          <cell r="D1008">
            <v>8.6</v>
          </cell>
        </row>
        <row r="1009">
          <cell r="A1009" t="str">
            <v>J.02.000.037602</v>
          </cell>
          <cell r="B1009" t="str">
            <v>Proteção passiva contra incêndio com tinta intumescente, com tempo requerido de resistência ao fogo TRRF = 60 min - aplicação em painéis de gesso acartonado</v>
          </cell>
          <cell r="C1009" t="str">
            <v>M2</v>
          </cell>
          <cell r="D1009">
            <v>216.21</v>
          </cell>
        </row>
        <row r="1010">
          <cell r="A1010" t="str">
            <v>J.02.000.037603</v>
          </cell>
          <cell r="B1010" t="str">
            <v>Proteção passiva contra incêndio com tinta intumescente, com tempo requerido de resistência ao fogo TRRF = 120 min - aplicação em painéis de gesso acartonado</v>
          </cell>
          <cell r="C1010" t="str">
            <v>M2</v>
          </cell>
          <cell r="D1010">
            <v>428.69</v>
          </cell>
        </row>
        <row r="1011">
          <cell r="A1011" t="str">
            <v>J.02.000.037605</v>
          </cell>
          <cell r="B1011" t="str">
            <v>Tinta intumescente para aplicação em estrutura metálica; ref. Brasifire da Brasilux, Maza, Firecoat da Polidura, Renner ou equivalente</v>
          </cell>
          <cell r="C1011" t="str">
            <v>L</v>
          </cell>
          <cell r="D1011">
            <v>115.94</v>
          </cell>
        </row>
        <row r="1012">
          <cell r="A1012" t="str">
            <v>J.02.000.038000</v>
          </cell>
          <cell r="B1012" t="str">
            <v>Fundo preparador base água, para madeira e metais; ref. Fundo preparador Coralit Balance da Coral, Metalatex Eco fundo antiferrugem da Sherwin Williams, Fundo preparador da Suvinil ou equivalente</v>
          </cell>
          <cell r="C1012" t="str">
            <v>L</v>
          </cell>
          <cell r="D1012">
            <v>35.46</v>
          </cell>
        </row>
        <row r="1013">
          <cell r="A1013" t="str">
            <v>J.02.000.038001</v>
          </cell>
          <cell r="B1013" t="str">
            <v>Diluente aguarrás mineral; ref. Suvinil, Luksnova, Coral ou equivalente</v>
          </cell>
          <cell r="C1013" t="str">
            <v>L</v>
          </cell>
          <cell r="D1013">
            <v>18.62</v>
          </cell>
        </row>
        <row r="1014">
          <cell r="A1014" t="str">
            <v>J.02.000.038006</v>
          </cell>
          <cell r="B1014" t="str">
            <v>Fundo sintético branco para superfície galvanizada, alumínio; ref. Coral fundo para galvanização ou equivalente</v>
          </cell>
          <cell r="C1014" t="str">
            <v>L</v>
          </cell>
          <cell r="D1014">
            <v>40.79</v>
          </cell>
        </row>
        <row r="1015">
          <cell r="A1015" t="str">
            <v>J.02.000.038007</v>
          </cell>
          <cell r="B1015" t="str">
            <v>Tinta latex PVA anti-mofo; ref. Coralmur da Coral, Premium ou equivalente</v>
          </cell>
          <cell r="C1015" t="str">
            <v>L</v>
          </cell>
          <cell r="D1015">
            <v>26.4</v>
          </cell>
        </row>
        <row r="1016">
          <cell r="A1016" t="str">
            <v>J.02.000.038008</v>
          </cell>
          <cell r="B1016" t="str">
            <v>Tinta latex acrílica antimofo; ref. Metalatex antimofo (Sherwin Williams) ou equivalente</v>
          </cell>
          <cell r="C1016" t="str">
            <v>L</v>
          </cell>
          <cell r="D1016">
            <v>35.54</v>
          </cell>
        </row>
        <row r="1017">
          <cell r="A1017" t="str">
            <v>J.02.000.038017</v>
          </cell>
          <cell r="B1017" t="str">
            <v>Massa corrida PVA; ref. Massa Corrida Suvinil, Massa Corrida Coral, Metalatex da Sherwin Willians ou equivalente</v>
          </cell>
          <cell r="C1017" t="str">
            <v>L</v>
          </cell>
          <cell r="D1017">
            <v>5.35</v>
          </cell>
        </row>
        <row r="1018">
          <cell r="A1018" t="str">
            <v>J.02.000.038028</v>
          </cell>
          <cell r="B1018" t="str">
            <v>Zarcão, ref. Zarcoral fabricação Coral - Zarcão Internacional ou equivalente</v>
          </cell>
          <cell r="C1018" t="str">
            <v>L</v>
          </cell>
          <cell r="D1018">
            <v>39.54</v>
          </cell>
        </row>
        <row r="1019">
          <cell r="A1019" t="str">
            <v>J.02.000.038029</v>
          </cell>
          <cell r="B1019" t="str">
            <v>Removedor de tinta, ref. Pintoff da Coral ou equivalente</v>
          </cell>
          <cell r="C1019" t="str">
            <v>L</v>
          </cell>
          <cell r="D1019">
            <v>35.409999999999997</v>
          </cell>
        </row>
        <row r="1020">
          <cell r="A1020" t="str">
            <v>J.02.000.038034</v>
          </cell>
          <cell r="B1020" t="str">
            <v>Tinta a óleo acabamento liso brilhante, ref. Óleo Coral (Coral), Suvinil Tinta Óleo (Glasurit)  ou equivalente</v>
          </cell>
          <cell r="C1020" t="str">
            <v>L</v>
          </cell>
          <cell r="D1020">
            <v>21.18</v>
          </cell>
        </row>
        <row r="1021">
          <cell r="A1021" t="str">
            <v>J.02.000.038038</v>
          </cell>
          <cell r="B1021" t="str">
            <v>Pigmento para argamassa tipo Pó Xadrez, ref. amarelo Novacor, Globo ou equivalente</v>
          </cell>
          <cell r="C1021" t="str">
            <v>KG</v>
          </cell>
          <cell r="D1021">
            <v>50.37</v>
          </cell>
        </row>
        <row r="1022">
          <cell r="A1022" t="str">
            <v>J.02.000.038050</v>
          </cell>
          <cell r="B1022" t="str">
            <v>Verniz comum a base de poliuretano; referência comercial Verniz SW Marítimo brilhante (Sherwin Willians), Suvinil Verniz Copal (Glasurit), Sparlak Copal (Akzo/Ypiranga) ou equivalente</v>
          </cell>
          <cell r="C1022" t="str">
            <v>L</v>
          </cell>
          <cell r="D1022">
            <v>31.08</v>
          </cell>
        </row>
        <row r="1023">
          <cell r="A1023" t="str">
            <v>J.02.000.038052</v>
          </cell>
          <cell r="B1023" t="str">
            <v>Verniz acrílico base água, ref. Denverniz Acqua (Denver), Durocryl A (Wolf Hacker), Nitoprimer AW (Fosroc) ou equivalente</v>
          </cell>
          <cell r="C1023" t="str">
            <v>L</v>
          </cell>
          <cell r="D1023">
            <v>23.65</v>
          </cell>
        </row>
        <row r="1024">
          <cell r="A1024" t="str">
            <v>J.02.000.038054</v>
          </cell>
          <cell r="B1024" t="str">
            <v>Verniz acrílico base solvente, Dekguard BS/FS, (Fosroc), Durocryl S (Wolf Hacker), Denverniz SB/SF (Denver) ou equivalente</v>
          </cell>
          <cell r="C1024" t="str">
            <v>L</v>
          </cell>
          <cell r="D1024">
            <v>60.35</v>
          </cell>
        </row>
        <row r="1025">
          <cell r="A1025" t="str">
            <v>J.02.000.038058</v>
          </cell>
          <cell r="B1025" t="str">
            <v>Impermeabilizante acrílico, ref. Suviflex ou equivalente</v>
          </cell>
          <cell r="C1025" t="str">
            <v>L</v>
          </cell>
          <cell r="D1025">
            <v>20.25</v>
          </cell>
        </row>
        <row r="1026">
          <cell r="A1026" t="str">
            <v>J.02.000.038060</v>
          </cell>
          <cell r="B1026" t="str">
            <v>Thinner, ref. Natrielli ou equivalente</v>
          </cell>
          <cell r="C1026" t="str">
            <v>L</v>
          </cell>
          <cell r="D1026">
            <v>19.72</v>
          </cell>
        </row>
        <row r="1027">
          <cell r="A1027" t="str">
            <v>J.02.000.038061</v>
          </cell>
          <cell r="B1027" t="str">
            <v>Líquido de fundo (fundo preparador)</v>
          </cell>
          <cell r="C1027" t="str">
            <v>L</v>
          </cell>
          <cell r="D1027">
            <v>18.37</v>
          </cell>
        </row>
        <row r="1028">
          <cell r="A1028" t="str">
            <v>J.02.000.090805</v>
          </cell>
          <cell r="B1028" t="str">
            <v>Tinta esmalte especial para lousa, cor verde, acabamento fosco, ref. Coralit Esmalte Sintético (Coral), Suvinil Esmalte Sintético, ou equivalente</v>
          </cell>
          <cell r="C1028" t="str">
            <v>L</v>
          </cell>
          <cell r="D1028">
            <v>39.19</v>
          </cell>
        </row>
        <row r="1029">
          <cell r="A1029" t="str">
            <v>K.01.000.023500</v>
          </cell>
          <cell r="B1029" t="str">
            <v>Divisória em granilite frontal, maciça ou revestida, e= 4,0cm - instalado</v>
          </cell>
          <cell r="C1029" t="str">
            <v>M2</v>
          </cell>
          <cell r="D1029">
            <v>303.77999999999997</v>
          </cell>
        </row>
        <row r="1030">
          <cell r="A1030" t="str">
            <v>K.01.000.023501</v>
          </cell>
          <cell r="B1030" t="str">
            <v>Divisória em granilite maciça ou revestida, e= 3,0cm instalado</v>
          </cell>
          <cell r="C1030" t="str">
            <v>M2</v>
          </cell>
          <cell r="D1030">
            <v>229.88</v>
          </cell>
        </row>
        <row r="1031">
          <cell r="A1031" t="str">
            <v>K.01.000.033001</v>
          </cell>
          <cell r="B1031" t="str">
            <v>Estucamento e polimento piso/patamar em granilite</v>
          </cell>
          <cell r="C1031" t="str">
            <v>M2</v>
          </cell>
          <cell r="D1031">
            <v>44.01</v>
          </cell>
        </row>
        <row r="1032">
          <cell r="A1032" t="str">
            <v>K.01.000.033002</v>
          </cell>
          <cell r="B1032" t="str">
            <v>Estucamento e polimento degrau (piso e espelho) em granilite</v>
          </cell>
          <cell r="C1032" t="str">
            <v>M</v>
          </cell>
          <cell r="D1032">
            <v>40.700000000000003</v>
          </cell>
        </row>
        <row r="1033">
          <cell r="A1033" t="str">
            <v>K.01.000.033004</v>
          </cell>
          <cell r="B1033" t="str">
            <v>Estucamento e polimento de rodapé em granilite</v>
          </cell>
          <cell r="C1033" t="str">
            <v>M</v>
          </cell>
          <cell r="D1033">
            <v>33.24</v>
          </cell>
        </row>
        <row r="1034">
          <cell r="A1034" t="str">
            <v>K.01.000.033011</v>
          </cell>
          <cell r="B1034" t="str">
            <v>Soleira em granilite cinza ou verde, polido com espessura mínima de 8mm fornecimento e aplicação média</v>
          </cell>
          <cell r="C1034" t="str">
            <v>M</v>
          </cell>
          <cell r="D1034">
            <v>43.29</v>
          </cell>
        </row>
        <row r="1035">
          <cell r="A1035" t="str">
            <v>K.01.000.033015</v>
          </cell>
          <cell r="B1035" t="str">
            <v>Piso em granilite cinza ou verde, polido, espessura mínimo de 8mm fornecimento e aplicação média</v>
          </cell>
          <cell r="C1035" t="str">
            <v>M2</v>
          </cell>
          <cell r="D1035">
            <v>80.23</v>
          </cell>
        </row>
        <row r="1036">
          <cell r="A1036" t="str">
            <v>K.01.000.033017</v>
          </cell>
          <cell r="B1036" t="str">
            <v>Soleira para piso alta resistência (&gt;40MPa), moldado no local, tráfego médio (8mm) ou pesado (12mm), largura até 30cm aplicado média</v>
          </cell>
          <cell r="C1036" t="str">
            <v>M</v>
          </cell>
          <cell r="D1036">
            <v>38.36</v>
          </cell>
        </row>
        <row r="1037">
          <cell r="A1037" t="str">
            <v>K.01.000.035031</v>
          </cell>
          <cell r="B1037" t="str">
            <v>Degrau em granilite, cinza ou verde, polido, com espessura mínima de 8mm fornecimento e aplicação média</v>
          </cell>
          <cell r="C1037" t="str">
            <v>M</v>
          </cell>
          <cell r="D1037">
            <v>76.16</v>
          </cell>
        </row>
        <row r="1038">
          <cell r="A1038" t="str">
            <v>K.01.000.035531</v>
          </cell>
          <cell r="B1038" t="str">
            <v>Placa granilite de 3 cm</v>
          </cell>
          <cell r="C1038" t="str">
            <v>M2</v>
          </cell>
          <cell r="D1038">
            <v>226.1</v>
          </cell>
        </row>
        <row r="1039">
          <cell r="A1039" t="str">
            <v>K.01.000.035534</v>
          </cell>
          <cell r="B1039" t="str">
            <v>Piso alta resistência (&gt;40MPa), moldado no local, tráfego pesado com espessura de 12mm aplicado</v>
          </cell>
          <cell r="C1039" t="str">
            <v>M2</v>
          </cell>
          <cell r="D1039">
            <v>74.61</v>
          </cell>
        </row>
        <row r="1040">
          <cell r="A1040" t="str">
            <v>K.01.000.035535</v>
          </cell>
          <cell r="B1040" t="str">
            <v>Degrau para piso alta resistência (&gt;40 MPa), moldado no local, tráfego médio, espessura de 8 mm aplicado</v>
          </cell>
          <cell r="C1040" t="str">
            <v>M</v>
          </cell>
          <cell r="D1040">
            <v>68.97</v>
          </cell>
        </row>
        <row r="1041">
          <cell r="A1041" t="str">
            <v>K.01.000.035536</v>
          </cell>
          <cell r="B1041" t="str">
            <v>Degrau para piso alta resistência (&gt;40 MPa), moldado no local, tráfego médio, espessura de 12 mm aplicado</v>
          </cell>
          <cell r="C1041" t="str">
            <v>M</v>
          </cell>
          <cell r="D1041">
            <v>78.88</v>
          </cell>
        </row>
        <row r="1042">
          <cell r="A1042" t="str">
            <v>K.01.000.036042</v>
          </cell>
          <cell r="B1042" t="str">
            <v>Rodapé em granilite tipo meia cana, cor cinza ou verde, polido, até 10cm fornecimento e aplicação média</v>
          </cell>
          <cell r="C1042" t="str">
            <v>M</v>
          </cell>
          <cell r="D1042">
            <v>41.69</v>
          </cell>
        </row>
        <row r="1043">
          <cell r="A1043" t="str">
            <v>K.01.000.036140</v>
          </cell>
          <cell r="B1043" t="str">
            <v>Rodapé para piso alta resistência (&gt;40MPa), moldado no local, tráfego médio (8mm) ou tráfego pesado (12mm) aplicado média</v>
          </cell>
          <cell r="C1043" t="str">
            <v>M</v>
          </cell>
          <cell r="D1043">
            <v>40.020000000000003</v>
          </cell>
        </row>
        <row r="1044">
          <cell r="A1044" t="str">
            <v>K.01.000.036512</v>
          </cell>
          <cell r="B1044" t="str">
            <v>Polimento piso fundido no local alta resistência</v>
          </cell>
          <cell r="C1044" t="str">
            <v>M2</v>
          </cell>
          <cell r="D1044">
            <v>38.94</v>
          </cell>
        </row>
        <row r="1045">
          <cell r="A1045" t="str">
            <v>K.02.000.023504</v>
          </cell>
          <cell r="B1045" t="str">
            <v>Divisória placa granito cinza andorinha; dimensões 1,0x2,0 m, com espessura de 3 cm; colocado (fixada piso e parede)</v>
          </cell>
          <cell r="C1045" t="str">
            <v>M2</v>
          </cell>
          <cell r="D1045">
            <v>843.83</v>
          </cell>
        </row>
        <row r="1046">
          <cell r="A1046" t="str">
            <v>K.02.000.023555</v>
          </cell>
          <cell r="B1046" t="str">
            <v>Divisória em mármore branco, dimensões 1,0x2,0 m; com espessura de 3 cm, colocado (fixada piso e parede)</v>
          </cell>
          <cell r="C1046" t="str">
            <v>M2</v>
          </cell>
          <cell r="D1046">
            <v>970.2</v>
          </cell>
        </row>
        <row r="1047">
          <cell r="A1047" t="str">
            <v>K.02.000.032502</v>
          </cell>
          <cell r="B1047" t="str">
            <v>Tampo (com frontão) em granito, com espessura de 2 cm, com furo para 1 cuba simples, nas cores Andorinha, cinza Corumbá, Santa Cecília, verde Ubatuba, acabamento polido</v>
          </cell>
          <cell r="C1047" t="str">
            <v>M2</v>
          </cell>
          <cell r="D1047">
            <v>663.13</v>
          </cell>
        </row>
        <row r="1048">
          <cell r="A1048" t="str">
            <v>K.02.000.032503</v>
          </cell>
          <cell r="B1048" t="str">
            <v>Revestimento em granito em placas de 40 x 40 cm, com espessura de 2 cm, nas cores cinza Andorinha, cinza Corumbá, Santa Cecília, verde Ubatuba ou branco Dallas, acabamento polido - material</v>
          </cell>
          <cell r="C1048" t="str">
            <v>M2</v>
          </cell>
          <cell r="D1048">
            <v>318.49</v>
          </cell>
        </row>
        <row r="1049">
          <cell r="A1049" t="str">
            <v>K.02.000.032504</v>
          </cell>
          <cell r="B1049" t="str">
            <v>Degrau e espelho em granito (piso 30 cm e espelho 20 cm), com espessura de 2 cm, nas cores cinza Andorinha, cinza Corumbá, Santa Cecília, verde Ubatuba ou branco Dallas, acabamento polido - material</v>
          </cell>
          <cell r="C1049" t="str">
            <v>M</v>
          </cell>
          <cell r="D1049">
            <v>332.09</v>
          </cell>
        </row>
        <row r="1050">
          <cell r="A1050" t="str">
            <v>K.02.000.032508</v>
          </cell>
          <cell r="B1050" t="str">
            <v>Peitoril e/ou soleira em granito, com espessura de 2 cm e largura de 20 cm, nas cores cinza Andorinha, cinza Corumbá, Santa Cecília, verde Ubatuba ou branco Dallas, acabamento polido - material</v>
          </cell>
          <cell r="C1050" t="str">
            <v>M</v>
          </cell>
          <cell r="D1050">
            <v>129.32</v>
          </cell>
        </row>
        <row r="1051">
          <cell r="A1051" t="str">
            <v>K.02.000.032509</v>
          </cell>
          <cell r="B1051" t="str">
            <v>Peitoril e/ou soleira em granito, com espessura de 2 cm e largura de 21 até 30 cm, nas cores cinza Andorinha, cinza Corumbá, Santa Cecília, verde Ubatuba ou branco Dallas, acabamento polido - material</v>
          </cell>
          <cell r="C1051" t="str">
            <v>M</v>
          </cell>
          <cell r="D1051">
            <v>153.78</v>
          </cell>
        </row>
        <row r="1052">
          <cell r="A1052" t="str">
            <v>K.02.000.032516</v>
          </cell>
          <cell r="B1052" t="str">
            <v>Rodapé em granito, espessura de 2 cm e altura de 7 cm, nas cores cinza Andorinha, cinza Corumbá, Santa Cecília, verde Ubatuba ou branco Dallas, acabamento polido - material</v>
          </cell>
          <cell r="C1052" t="str">
            <v>M</v>
          </cell>
          <cell r="D1052">
            <v>73.39</v>
          </cell>
        </row>
        <row r="1053">
          <cell r="A1053" t="str">
            <v>K.02.000.032517</v>
          </cell>
          <cell r="B1053" t="str">
            <v>Rodapé em granito, espessura de 2 cm e altura entre 7,1 a 10 cm, nas cores cinza Andorinha, cinza Corumbá, Santa Cecília, verde Ubatuba ou branco Dallas, acabamento polido - material</v>
          </cell>
          <cell r="C1053" t="str">
            <v>M</v>
          </cell>
          <cell r="D1053">
            <v>80.27</v>
          </cell>
        </row>
        <row r="1054">
          <cell r="A1054" t="str">
            <v>K.02.000.033012</v>
          </cell>
          <cell r="B1054" t="str">
            <v>Piso em granilite, placas pré-moldadas de 40 x 40 cm, inclusive assentamento, polimento, enceramento e rejunte</v>
          </cell>
          <cell r="C1054" t="str">
            <v>M2</v>
          </cell>
          <cell r="D1054">
            <v>182.05</v>
          </cell>
        </row>
        <row r="1055">
          <cell r="A1055" t="str">
            <v>K.02.000.033570</v>
          </cell>
          <cell r="B1055" t="str">
            <v>Revestimento em granito lavado tipo Fulget tradicional ou natural em faixas até 40 cm; ref. Fulget da Grani Torre ou equivalente</v>
          </cell>
          <cell r="C1055" t="str">
            <v>M</v>
          </cell>
          <cell r="D1055">
            <v>75.7</v>
          </cell>
        </row>
        <row r="1056">
          <cell r="A1056" t="str">
            <v>K.02.000.033571</v>
          </cell>
          <cell r="B1056" t="str">
            <v>Revestimento em granito lavado tipo Fulget tradicional ou natural em panos, ref. Fulget da Grani Torre ou equivalente</v>
          </cell>
          <cell r="C1056" t="str">
            <v>M2</v>
          </cell>
          <cell r="D1056">
            <v>144.07</v>
          </cell>
        </row>
        <row r="1057">
          <cell r="A1057" t="str">
            <v>K.02.000.035033</v>
          </cell>
          <cell r="B1057" t="str">
            <v>Degrau em mármore travertino nacional com espessura de 2 cm, piso 30 cm e espelho 20 cm</v>
          </cell>
          <cell r="C1057" t="str">
            <v>M</v>
          </cell>
          <cell r="D1057">
            <v>320.42</v>
          </cell>
        </row>
        <row r="1058">
          <cell r="A1058" t="str">
            <v>K.02.000.035036</v>
          </cell>
          <cell r="B1058" t="str">
            <v>Degrau e espelho em mármore branco com espessura de 2 cm, piso 30 cm e espelho 20 cm</v>
          </cell>
          <cell r="C1058" t="str">
            <v>M</v>
          </cell>
          <cell r="D1058">
            <v>324.12</v>
          </cell>
        </row>
        <row r="1059">
          <cell r="A1059" t="str">
            <v>K.02.000.035072</v>
          </cell>
          <cell r="B1059" t="str">
            <v>Mármore travertino nacional com espessura de 2 cm</v>
          </cell>
          <cell r="C1059" t="str">
            <v>M2</v>
          </cell>
          <cell r="D1059">
            <v>651.02</v>
          </cell>
        </row>
        <row r="1060">
          <cell r="A1060" t="str">
            <v>K.02.000.035073</v>
          </cell>
          <cell r="B1060" t="str">
            <v>Mármore branco com espessura de 3 cm</v>
          </cell>
          <cell r="C1060" t="str">
            <v>M2</v>
          </cell>
          <cell r="D1060">
            <v>765.92</v>
          </cell>
        </row>
        <row r="1061">
          <cell r="A1061" t="str">
            <v>K.02.000.035075</v>
          </cell>
          <cell r="B1061" t="str">
            <v>Mármore travertino nacional com espessura de 3 cm</v>
          </cell>
          <cell r="C1061" t="str">
            <v>M2</v>
          </cell>
          <cell r="D1061">
            <v>825.93</v>
          </cell>
        </row>
        <row r="1062">
          <cell r="A1062" t="str">
            <v>K.02.000.035076</v>
          </cell>
          <cell r="B1062" t="str">
            <v>Mármore branco com espessura de 2 cm</v>
          </cell>
          <cell r="C1062" t="str">
            <v>M2</v>
          </cell>
          <cell r="D1062">
            <v>573.80999999999995</v>
          </cell>
        </row>
        <row r="1063">
          <cell r="A1063" t="str">
            <v>K.02.000.065652</v>
          </cell>
          <cell r="B1063" t="str">
            <v>Tampo (com frontão) para pia em mármore Espírito Santo; com espessura de 3 cm; dimensão de 0,60x1,50; furo para 1 cuba simples colocado</v>
          </cell>
          <cell r="C1063" t="str">
            <v>M2</v>
          </cell>
          <cell r="D1063">
            <v>1021.18</v>
          </cell>
        </row>
        <row r="1064">
          <cell r="A1064" t="str">
            <v>K.03.000.032508</v>
          </cell>
          <cell r="B1064" t="str">
            <v>Peitoril e/ou soleira em pedra ardósia na cor verde, com espessura de 2 cm e largura até 20 cm.</v>
          </cell>
          <cell r="C1064" t="str">
            <v>M</v>
          </cell>
          <cell r="D1064">
            <v>122.16</v>
          </cell>
        </row>
        <row r="1065">
          <cell r="A1065" t="str">
            <v>K.03.000.032517</v>
          </cell>
          <cell r="B1065" t="str">
            <v>Ardósia verde de 40 x 40cm e espessura de 1,50cm</v>
          </cell>
          <cell r="C1065" t="str">
            <v>M2</v>
          </cell>
          <cell r="D1065">
            <v>120.94</v>
          </cell>
        </row>
        <row r="1066">
          <cell r="A1066" t="str">
            <v>K.03.000.032519</v>
          </cell>
          <cell r="B1066" t="str">
            <v>Rodapé em ardósia verde com altura de 7 cm</v>
          </cell>
          <cell r="C1066" t="str">
            <v>M</v>
          </cell>
          <cell r="D1066">
            <v>26.58</v>
          </cell>
        </row>
        <row r="1067">
          <cell r="A1067" t="str">
            <v>K.03.000.035017</v>
          </cell>
          <cell r="B1067" t="str">
            <v>Arenito comum para revestimento</v>
          </cell>
          <cell r="C1067" t="str">
            <v>M2</v>
          </cell>
          <cell r="D1067">
            <v>242.65</v>
          </cell>
        </row>
        <row r="1068">
          <cell r="A1068" t="str">
            <v>K.03.000.035055</v>
          </cell>
          <cell r="B1068" t="str">
            <v>Pedra em mosaico português 2 cores colocado</v>
          </cell>
          <cell r="C1068" t="str">
            <v>M2</v>
          </cell>
          <cell r="D1068">
            <v>245.13</v>
          </cell>
        </row>
        <row r="1069">
          <cell r="A1069" t="str">
            <v>K.03.000.035060</v>
          </cell>
          <cell r="B1069" t="str">
            <v>Pedra miracema de 11,5 x 23 cm, com espessura de 10 a 15 mm</v>
          </cell>
          <cell r="C1069" t="str">
            <v>M2</v>
          </cell>
          <cell r="D1069">
            <v>41.71</v>
          </cell>
        </row>
        <row r="1070">
          <cell r="A1070" t="str">
            <v>K.03.000.035061</v>
          </cell>
          <cell r="B1070" t="str">
            <v>Pedra mineira comum irregular (chapa) para revestimento</v>
          </cell>
          <cell r="C1070" t="str">
            <v>M2</v>
          </cell>
          <cell r="D1070">
            <v>336.04</v>
          </cell>
        </row>
        <row r="1071">
          <cell r="A1071" t="str">
            <v>K.03.000.036138</v>
          </cell>
          <cell r="B1071" t="str">
            <v>Rodapé em pedra mineira simples com altura de 10 cm</v>
          </cell>
          <cell r="C1071" t="str">
            <v>M</v>
          </cell>
          <cell r="D1071">
            <v>80.900000000000006</v>
          </cell>
        </row>
        <row r="1072">
          <cell r="A1072" t="str">
            <v>K.03.000.036505</v>
          </cell>
          <cell r="B1072" t="str">
            <v>Paralelepípedo só material</v>
          </cell>
          <cell r="C1072" t="str">
            <v>UN</v>
          </cell>
          <cell r="D1072">
            <v>6.88</v>
          </cell>
        </row>
        <row r="1073">
          <cell r="A1073" t="str">
            <v>L.01.000.023105</v>
          </cell>
          <cell r="B1073" t="str">
            <v>Forro em fibra mineral em placas acústicas removíveis, NRC 0.70 / SRA 0.65-0.80 / CAC 30a 31dB; ref. Brillianto ou New Sandila da Owa ou equivalente</v>
          </cell>
          <cell r="C1073" t="str">
            <v>M2</v>
          </cell>
          <cell r="D1073">
            <v>167.1</v>
          </cell>
        </row>
        <row r="1074">
          <cell r="A1074" t="str">
            <v>L.01.000.023531</v>
          </cell>
          <cell r="B1074" t="str">
            <v>Divisória em placas de gesso acartonado, resistência ao fogo 30 minutos, espessura 73/48mm - 1ST 12,5 + 1ST 12,5</v>
          </cell>
          <cell r="C1074" t="str">
            <v>M2</v>
          </cell>
          <cell r="D1074">
            <v>136.83000000000001</v>
          </cell>
        </row>
        <row r="1075">
          <cell r="A1075" t="str">
            <v>L.01.000.023533</v>
          </cell>
          <cell r="B1075" t="str">
            <v>Divisória em placas de gesso acartonado, resistência ao fogo 30 minutos, espessura 73/48mm - 1ST 12,5 + 1ST 12,5 - com lã mineral</v>
          </cell>
          <cell r="C1075" t="str">
            <v>M2</v>
          </cell>
          <cell r="D1075">
            <v>131.82</v>
          </cell>
        </row>
        <row r="1076">
          <cell r="A1076" t="str">
            <v>L.01.000.023534</v>
          </cell>
          <cell r="B1076" t="str">
            <v>Divisória em placas de gesso acartonado, resistência ao fogo 30 minutos, espessura 100/70mm - 1ST 15 + 1ST 15 - com lã mineral</v>
          </cell>
          <cell r="C1076" t="str">
            <v>M2</v>
          </cell>
          <cell r="D1076">
            <v>176.39</v>
          </cell>
        </row>
        <row r="1077">
          <cell r="A1077" t="str">
            <v>L.01.000.023535</v>
          </cell>
          <cell r="B1077" t="str">
            <v>Divisória em placas de gesso acartonado, resistência ao fogo 30 minutos, espessura 100/70mm - 1ST 15 + 1ST 15</v>
          </cell>
          <cell r="C1077" t="str">
            <v>M2</v>
          </cell>
          <cell r="D1077">
            <v>117.37</v>
          </cell>
        </row>
        <row r="1078">
          <cell r="A1078" t="str">
            <v>L.01.000.023560</v>
          </cell>
          <cell r="B1078" t="str">
            <v>Divisória em placas de gesso acartonado, resistência ao fogo 30 minutos, espessura 100/70mm - 1RU 15 + 1RU 15</v>
          </cell>
          <cell r="C1078" t="str">
            <v>M2</v>
          </cell>
          <cell r="D1078">
            <v>178.02</v>
          </cell>
        </row>
        <row r="1079">
          <cell r="A1079" t="str">
            <v>L.01.000.023564</v>
          </cell>
          <cell r="B1079" t="str">
            <v>Divisória em placas duplas de gesso acartonado, resistência ao fogo 60 minutos, espessura 120/70mm - 2ST 12,5 + 2ST 12,5 - com lã mineral</v>
          </cell>
          <cell r="C1079" t="str">
            <v>M2</v>
          </cell>
          <cell r="D1079">
            <v>203.94</v>
          </cell>
        </row>
        <row r="1080">
          <cell r="A1080" t="str">
            <v>L.01.000.023587</v>
          </cell>
          <cell r="B1080" t="str">
            <v>Divisória em placas de gesso acartonado, resistência ao fogo 60 minutos, espessura 120/90mm - 1RF 15 + 1RF 15 - com lã mineral</v>
          </cell>
          <cell r="C1080" t="str">
            <v>M2</v>
          </cell>
          <cell r="D1080">
            <v>193.97</v>
          </cell>
        </row>
        <row r="1081">
          <cell r="A1081" t="str">
            <v>L.01.000.023606</v>
          </cell>
          <cell r="B1081" t="str">
            <v>Forro em painéis de gesso acartonado removível, acabamento liso com película rígida de PVC, placas 625x1250mm, espessura de 9,5mm; ref. Gyprex liso Placo ou equivalente - instalado</v>
          </cell>
          <cell r="C1081" t="str">
            <v>M2</v>
          </cell>
          <cell r="D1081">
            <v>104.23</v>
          </cell>
        </row>
        <row r="1082">
          <cell r="A1082" t="str">
            <v>L.01.000.023630</v>
          </cell>
          <cell r="B1082" t="str">
            <v>Divisória em placas duplas de gesso acartonado, resistência ao fogo 120 minutos, espessura 130/70mm - 2RF 15 + 2RF 15</v>
          </cell>
          <cell r="C1082" t="str">
            <v>M2</v>
          </cell>
          <cell r="D1082">
            <v>222.65</v>
          </cell>
        </row>
        <row r="1083">
          <cell r="A1083" t="str">
            <v>L.01.000.023631</v>
          </cell>
          <cell r="B1083" t="str">
            <v>Divisória em placas duplas de gesso acartonado, resistência ao fogo 60 minutos, espessura 120/70mm - 2ST 12,5 + 2RU 12,5</v>
          </cell>
          <cell r="C1083" t="str">
            <v>M2</v>
          </cell>
          <cell r="D1083">
            <v>220.91</v>
          </cell>
        </row>
        <row r="1084">
          <cell r="A1084" t="str">
            <v>L.01.000.023632</v>
          </cell>
          <cell r="B1084" t="str">
            <v>Divisória em placas duplas de gesso acartonado, resistência ao fogo 60 minutos, espessura 120/70mm - 2RU 12,5 + 2RU 12,5</v>
          </cell>
          <cell r="C1084" t="str">
            <v>M2</v>
          </cell>
          <cell r="D1084">
            <v>223.84</v>
          </cell>
        </row>
        <row r="1085">
          <cell r="A1085" t="str">
            <v>L.01.000.023633</v>
          </cell>
          <cell r="B1085" t="str">
            <v>Divisória em placas duplas de gesso acartonado, resistência ao fogo 60 minutos, espessura 98/48mm - 2ST 12,5 + 2ST 12,5 - com lã mineral</v>
          </cell>
          <cell r="C1085" t="str">
            <v>M2</v>
          </cell>
          <cell r="D1085">
            <v>189.69</v>
          </cell>
        </row>
        <row r="1086">
          <cell r="A1086" t="str">
            <v>L.01.000.023634</v>
          </cell>
          <cell r="B1086" t="str">
            <v>Divisória em placas duplas de gesso acartonado, resistência ao fogo 60 minutos, espessura 98/48mm - 2RU 12,5 + 2RU 12,5 - com lã mineral</v>
          </cell>
          <cell r="C1086" t="str">
            <v>M2</v>
          </cell>
          <cell r="D1086">
            <v>233.18</v>
          </cell>
        </row>
        <row r="1087">
          <cell r="A1087" t="str">
            <v>L.01.000.023635</v>
          </cell>
          <cell r="B1087" t="str">
            <v>Divisória em placas duplas de gesso acartonado, resistência ao fogo 60 minutos, espessura 98/48mm - 2ST 12,5 + 2RU 12,5 - com lã mineral</v>
          </cell>
          <cell r="C1087" t="str">
            <v>M2</v>
          </cell>
          <cell r="D1087">
            <v>247.67</v>
          </cell>
        </row>
        <row r="1088">
          <cell r="A1088" t="str">
            <v>L.01.000.034019</v>
          </cell>
          <cell r="B1088" t="str">
            <v>Moldura gesso simples, espessura até 6,0cm, instalada</v>
          </cell>
          <cell r="C1088" t="str">
            <v>M</v>
          </cell>
          <cell r="D1088">
            <v>16.07</v>
          </cell>
        </row>
        <row r="1089">
          <cell r="A1089" t="str">
            <v>L.01.000.034021</v>
          </cell>
          <cell r="B1089" t="str">
            <v>Forro em painel de gesso acartonado, tipo standard, espessura 12,5mm, estrutura em aço galvanizado; ref. Gypsum FGE, Placostil F530 ou equivalente</v>
          </cell>
          <cell r="C1089" t="str">
            <v>M2</v>
          </cell>
          <cell r="D1089">
            <v>88.39</v>
          </cell>
        </row>
        <row r="1090">
          <cell r="A1090" t="str">
            <v>L.01.000.034024</v>
          </cell>
          <cell r="B1090" t="str">
            <v>Forro em placa de gesso liso, fixado e estruturado</v>
          </cell>
          <cell r="C1090" t="str">
            <v>M2</v>
          </cell>
          <cell r="D1090">
            <v>82.34</v>
          </cell>
        </row>
        <row r="1091">
          <cell r="A1091" t="str">
            <v>L.02.000.023653</v>
          </cell>
          <cell r="B1091" t="str">
            <v>Forro de gesso removível com película rígida de PVC de 625 x 625mm; ref. Gyprex Clean Sonex da Saint Gobain ou equivalente</v>
          </cell>
          <cell r="C1091" t="str">
            <v>M2</v>
          </cell>
          <cell r="D1091">
            <v>89.72</v>
          </cell>
        </row>
        <row r="1092">
          <cell r="A1092" t="str">
            <v>M.02.000.036114</v>
          </cell>
          <cell r="B1092" t="str">
            <v>Furação de piso elevado telescópico em chapa de aço</v>
          </cell>
          <cell r="C1092" t="str">
            <v>UN</v>
          </cell>
          <cell r="D1092">
            <v>68.64</v>
          </cell>
        </row>
        <row r="1093">
          <cell r="A1093" t="str">
            <v>M.02.000.036115</v>
          </cell>
          <cell r="B1093" t="str">
            <v>Fornecimento e instalação de piso elevado tipo telescópico em chapa de aço, sem revestimento</v>
          </cell>
          <cell r="C1093" t="str">
            <v>M2</v>
          </cell>
          <cell r="D1093">
            <v>301.95999999999998</v>
          </cell>
        </row>
        <row r="1094">
          <cell r="A1094" t="str">
            <v>M.02.000.036118</v>
          </cell>
          <cell r="B1094" t="str">
            <v>Piso elevado de concreto, placas 60x60cm, em sistema de apoio, pedestais em PVC, resistência 7 KN/m², espes. aproximada 4cm, altura 15cm, antiderrapante; ref. C40-600-PV Concreto linha Sílica da Dacapo, Piso Concrestiell ou equivalente - instalado</v>
          </cell>
          <cell r="C1094" t="str">
            <v>M2</v>
          </cell>
          <cell r="D1094">
            <v>317.64999999999998</v>
          </cell>
        </row>
        <row r="1095">
          <cell r="A1095" t="str">
            <v>M.02.000.036140</v>
          </cell>
          <cell r="B1095" t="str">
            <v>Piso epóxi multilayer 4mm, acabamento semi brilhante com característica antiderrapante; ref. Miaki, Ecosytem Multilayer, Concrecor E250 ou equivalente, executado</v>
          </cell>
          <cell r="C1095" t="str">
            <v>M2</v>
          </cell>
          <cell r="D1095">
            <v>146.47999999999999</v>
          </cell>
        </row>
        <row r="1096">
          <cell r="A1096" t="str">
            <v>M.02.000.036143</v>
          </cell>
          <cell r="B1096" t="str">
            <v>Rodapé abaulado, com argamassa epoxi, altura entre 5 a 10cm</v>
          </cell>
          <cell r="C1096" t="str">
            <v>M</v>
          </cell>
          <cell r="D1096">
            <v>79.099999999999994</v>
          </cell>
        </row>
        <row r="1097">
          <cell r="A1097" t="str">
            <v>M.02.000.036144</v>
          </cell>
          <cell r="B1097" t="str">
            <v>Taxa de mobilização e desmobilização de equipe e equipamentos para execução de piso epóxi</v>
          </cell>
          <cell r="C1097" t="str">
            <v>TX</v>
          </cell>
          <cell r="D1097">
            <v>2586.4899999999998</v>
          </cell>
        </row>
        <row r="1098">
          <cell r="A1098" t="str">
            <v>M.03.000.020450</v>
          </cell>
          <cell r="B1098" t="str">
            <v>Limpeza fossa séptica</v>
          </cell>
          <cell r="C1098" t="str">
            <v>M3</v>
          </cell>
          <cell r="D1098">
            <v>202.42</v>
          </cell>
        </row>
        <row r="1099">
          <cell r="A1099" t="str">
            <v>M.04.000.022593</v>
          </cell>
          <cell r="B1099" t="str">
            <v>Piso podotátil alerta / direcional em borracha - espessura 5 mm de relevo, dimensões (250 x 250) mm</v>
          </cell>
          <cell r="C1099" t="str">
            <v>M2</v>
          </cell>
          <cell r="D1099">
            <v>331.28</v>
          </cell>
        </row>
        <row r="1100">
          <cell r="A1100" t="str">
            <v>M.04.000.023609</v>
          </cell>
          <cell r="B1100" t="str">
            <v>Forro em fibra mineral acústico removível, em placas de 625 x 1250 mm, com atenuação sonora mínima de 28 dB, coeficiente de absorção sonora (NRC) de 0,85; ref. Forro Thermatex Thermofon da AMF, Humancare da OWA ou equivalente - instalado</v>
          </cell>
          <cell r="C1100" t="str">
            <v>M2</v>
          </cell>
          <cell r="D1100">
            <v>226.11</v>
          </cell>
        </row>
        <row r="1101">
          <cell r="A1101" t="str">
            <v>M.04.000.023650</v>
          </cell>
          <cell r="B1101" t="str">
            <v>Forro metálico removível tipo colmeia, paineis de 625 x 625 mm, modulação das células de 125 x 125 mm, ref. CELL T15 da Hunter Douglas ou equivalente</v>
          </cell>
          <cell r="C1101" t="str">
            <v>M2</v>
          </cell>
          <cell r="D1101">
            <v>883.21</v>
          </cell>
        </row>
        <row r="1102">
          <cell r="A1102" t="str">
            <v>M.04.000.024096</v>
          </cell>
          <cell r="B1102" t="str">
            <v>Placa para sinalização tátil em braile (início ou final), para corrimão, com o verso auto-aderente, conforme NBR 9050-2015</v>
          </cell>
          <cell r="C1102" t="str">
            <v>UN</v>
          </cell>
          <cell r="D1102">
            <v>11.6</v>
          </cell>
        </row>
        <row r="1103">
          <cell r="A1103" t="str">
            <v>M.04.000.024097</v>
          </cell>
          <cell r="B1103" t="str">
            <v>Placa para sinalização tátil em braile (pavimento), para corrimão, com o verso auto-aderente, conforme NBR 9050-2015</v>
          </cell>
          <cell r="C1103" t="str">
            <v>UN</v>
          </cell>
          <cell r="D1103">
            <v>11.44</v>
          </cell>
        </row>
        <row r="1104">
          <cell r="A1104" t="str">
            <v>M.04.000.024108</v>
          </cell>
          <cell r="B1104" t="str">
            <v>Anel de borracha para sinalização tátil, para corrimão, com diâmetro de 4,5 cm</v>
          </cell>
          <cell r="C1104" t="str">
            <v>UN</v>
          </cell>
          <cell r="D1104">
            <v>24.27</v>
          </cell>
        </row>
        <row r="1105">
          <cell r="A1105" t="str">
            <v>M.04.000.024522</v>
          </cell>
          <cell r="B1105" t="str">
            <v>Isolamento térmico em polietileno expandido para tubulação água quente e refrigeração, espessura de 5mm, diâmetro de 15mm, ref. Elumaflex, Polipex</v>
          </cell>
          <cell r="C1105" t="str">
            <v>M</v>
          </cell>
          <cell r="D1105">
            <v>1.26</v>
          </cell>
        </row>
        <row r="1106">
          <cell r="A1106" t="str">
            <v>M.04.000.024523</v>
          </cell>
          <cell r="B1106" t="str">
            <v>Isolamento térmico em polietileno expandido para tubulação água quente e refrigeração, espessura de 5mm, diâmetro de 22mm, ref. Elumaflex, Polipex</v>
          </cell>
          <cell r="C1106" t="str">
            <v>M</v>
          </cell>
          <cell r="D1106">
            <v>1.94</v>
          </cell>
        </row>
        <row r="1107">
          <cell r="A1107" t="str">
            <v>M.04.000.024524</v>
          </cell>
          <cell r="B1107" t="str">
            <v>Isolamento térmico em polietileno expandido para tubulação água quente e refrigeração, espessura de 5mm, diâmetro de 28mm, ref. Elumaflex, Polipex</v>
          </cell>
          <cell r="C1107" t="str">
            <v>M</v>
          </cell>
          <cell r="D1107">
            <v>2.2799999999999998</v>
          </cell>
        </row>
        <row r="1108">
          <cell r="A1108" t="str">
            <v>M.04.000.024525</v>
          </cell>
          <cell r="B1108" t="str">
            <v>Isolamento térmico em polietileno expandido para tubulação água quente e refrigeração, espessura de 10mm, diâmetro de 35mm, ref. Elumaflex, Polipex</v>
          </cell>
          <cell r="C1108" t="str">
            <v>M</v>
          </cell>
          <cell r="D1108">
            <v>2.5099999999999998</v>
          </cell>
        </row>
        <row r="1109">
          <cell r="A1109" t="str">
            <v>M.04.000.024526</v>
          </cell>
          <cell r="B1109" t="str">
            <v>Isolamento térmico em polietileno expandido para tubulação água quente e refrigeração, espessura de 10mm, diâmetro de 42mm, ref. Elumaflex, Polipex</v>
          </cell>
          <cell r="C1109" t="str">
            <v>M</v>
          </cell>
          <cell r="D1109">
            <v>4.16</v>
          </cell>
        </row>
        <row r="1110">
          <cell r="A1110" t="str">
            <v>M.04.000.024527</v>
          </cell>
          <cell r="B1110" t="str">
            <v>Isolamento térmico em polietileno expandido para tubulação água quente e refrigeração, espessura de 10mm, diâmetro de 54mm, ref. Elumaflex, Polipex</v>
          </cell>
          <cell r="C1110" t="str">
            <v>M</v>
          </cell>
          <cell r="D1110">
            <v>5.17</v>
          </cell>
        </row>
        <row r="1111">
          <cell r="A1111" t="str">
            <v>M.04.000.024618</v>
          </cell>
          <cell r="B1111" t="str">
            <v>Placa acústica em espuma semirrígida na cor cinza, com uma camada de manta HD, espessura de 50mm e dimensões 500x500mm, ref. Sonex Illtec Bloc 50/35 da OWA ou equivalente</v>
          </cell>
          <cell r="C1111" t="str">
            <v>M2</v>
          </cell>
          <cell r="D1111">
            <v>920.35</v>
          </cell>
        </row>
        <row r="1112">
          <cell r="A1112" t="str">
            <v>M.04.000.024621</v>
          </cell>
          <cell r="B1112" t="str">
            <v>Placa acústica incombustível em espuma semirrígida na cor cinza, com superfície em cunhas anecóicas - instalado</v>
          </cell>
          <cell r="C1112" t="str">
            <v>M2</v>
          </cell>
          <cell r="D1112">
            <v>456.83</v>
          </cell>
        </row>
        <row r="1113">
          <cell r="A1113" t="str">
            <v>M.04.000.030368</v>
          </cell>
          <cell r="B1113" t="str">
            <v>Cantoneira de sobrepor em PVC, dimensões (40x40x2,8)mm - 90º - referência TEC-029 da Tecnoperfil ou equivalente</v>
          </cell>
          <cell r="C1113" t="str">
            <v>M</v>
          </cell>
          <cell r="D1113">
            <v>52.47</v>
          </cell>
        </row>
        <row r="1114">
          <cell r="A1114" t="str">
            <v>M.04.000.030375</v>
          </cell>
          <cell r="B1114" t="str">
            <v>Canto externo de acabamento em PVC, perfil de 1,0 x 3,0 cm, ref. TEC 183 da Tecnoperfil ou equivalente - barra de 2,70 m</v>
          </cell>
          <cell r="C1114" t="str">
            <v>M</v>
          </cell>
          <cell r="D1114">
            <v>10.48</v>
          </cell>
        </row>
        <row r="1115">
          <cell r="A1115" t="str">
            <v>M.04.000.030376</v>
          </cell>
          <cell r="B1115" t="str">
            <v>Corrimão, bate-maca ou protetor de parede em PVC, com altura de 131mm, barras de 4,0m, nas azul ou marfim, ref. TEC 026 da Tecnoperfil ou equivalente</v>
          </cell>
          <cell r="C1115" t="str">
            <v>M</v>
          </cell>
          <cell r="D1115">
            <v>366.96</v>
          </cell>
        </row>
        <row r="1116">
          <cell r="A1116" t="str">
            <v>M.04.000.030377</v>
          </cell>
          <cell r="B1116" t="str">
            <v>Protetor de parede ou bate-maca em PVC flexível, com altura de 150mm, nas amarelo, branco ou preto, rolo de 25m, ref. TEC 913 da Tecnoperfil ou equivalente</v>
          </cell>
          <cell r="C1116" t="str">
            <v>M</v>
          </cell>
          <cell r="D1116">
            <v>82.07</v>
          </cell>
        </row>
        <row r="1117">
          <cell r="A1117" t="str">
            <v>M.04.000.030378</v>
          </cell>
          <cell r="B1117" t="str">
            <v>Bate-maca ou protetor curvo de parede em PVC, com altura de 200mm, nas cores branco, bege azul escuro, barra de 4m, ref. TEC 198 da Tecnoperfil ou equivalente</v>
          </cell>
          <cell r="C1117" t="str">
            <v>M</v>
          </cell>
          <cell r="D1117">
            <v>164.66</v>
          </cell>
        </row>
        <row r="1118">
          <cell r="A1118" t="str">
            <v>M.04.000.030379</v>
          </cell>
          <cell r="B1118" t="str">
            <v>Bate-maca ou protetor de parede em PVC, com altura de 200mm, barra de 4m, ref. TEC 200 da Tecnoperfil ou equivalente</v>
          </cell>
          <cell r="C1118" t="str">
            <v>M</v>
          </cell>
          <cell r="D1118">
            <v>128.79</v>
          </cell>
        </row>
        <row r="1119">
          <cell r="A1119" t="str">
            <v>M.04.000.030380</v>
          </cell>
          <cell r="B1119" t="str">
            <v>Faixa protetora em vinil de alto impacto para paredes, altura de 400mm, várias cores, com tratamento antibacteriano, antifungo, antimofo, retardante de chama e resistente a impacto, ref. Cosimo Cataldo, Enterprises Arquitetura ou equivalente</v>
          </cell>
          <cell r="C1119" t="str">
            <v>M</v>
          </cell>
          <cell r="D1119">
            <v>105.21</v>
          </cell>
        </row>
        <row r="1120">
          <cell r="A1120" t="str">
            <v>M.04.000.030382</v>
          </cell>
          <cell r="B1120" t="str">
            <v>Cantoneira autoadesiva em vinil de alto impacto, aba 2cm a 3,8cm, espessura 2mm, ângulo 90º, cor branca; ref. Enterprises Arquitetura, Cosimo Cataldo ou equivalente</v>
          </cell>
          <cell r="C1120" t="str">
            <v>M</v>
          </cell>
          <cell r="D1120">
            <v>72.45</v>
          </cell>
        </row>
        <row r="1121">
          <cell r="A1121" t="str">
            <v>M.04.000.032533</v>
          </cell>
          <cell r="B1121" t="str">
            <v>Rodapé em poliestireno com altura de 7 cm, cor branca, linha Primer/BR, ref. 451 RP/BR da Revitech, 451 RP/BR da Santa Luzia ou equivalente</v>
          </cell>
          <cell r="C1121" t="str">
            <v>M</v>
          </cell>
          <cell r="D1121">
            <v>29.96</v>
          </cell>
        </row>
        <row r="1122">
          <cell r="A1122" t="str">
            <v>M.04.000.033508</v>
          </cell>
          <cell r="B1122" t="str">
            <v>Piso de borracha sintética preta, ref. Daud ou equivalente colado</v>
          </cell>
          <cell r="C1122" t="str">
            <v>M2</v>
          </cell>
          <cell r="D1122">
            <v>56.41</v>
          </cell>
        </row>
        <row r="1123">
          <cell r="A1123" t="str">
            <v>M.04.000.033510</v>
          </cell>
          <cell r="B1123" t="str">
            <v>Rodapé de borracha sintética preta, altura até 7 cm, ref. Le Corp, Daud ou equivalente colado</v>
          </cell>
          <cell r="C1123" t="str">
            <v>M</v>
          </cell>
          <cell r="D1123">
            <v>14.83</v>
          </cell>
        </row>
        <row r="1124">
          <cell r="A1124" t="str">
            <v>M.04.000.033511</v>
          </cell>
          <cell r="B1124" t="str">
            <v>Degrau (piso e espelho) de borracha sintética preta de 4 mm, ref. Le Corp, Daud ou equivalente - colado</v>
          </cell>
          <cell r="C1124" t="str">
            <v>M</v>
          </cell>
          <cell r="D1124">
            <v>102.6</v>
          </cell>
        </row>
        <row r="1125">
          <cell r="A1125" t="str">
            <v>M.04.000.033516</v>
          </cell>
          <cell r="B1125" t="str">
            <v>Grama sintética decorativa, com altura da grama: 20 a 32 mm, fio, polietileno (PE); ref. Playgrama, Hatcarpet, SLC ou equivalente - instalada</v>
          </cell>
          <cell r="C1125" t="str">
            <v>M2</v>
          </cell>
          <cell r="D1125">
            <v>65.36</v>
          </cell>
        </row>
        <row r="1126">
          <cell r="A1126" t="str">
            <v>M.04.000.033526</v>
          </cell>
          <cell r="B1126" t="str">
            <v>Rodapé em poliestireno de sobrepor, altura de 8 cm; ref. linha Blend da Tarkett ou equivalente</v>
          </cell>
          <cell r="C1126" t="str">
            <v>M</v>
          </cell>
          <cell r="D1126">
            <v>40.58</v>
          </cell>
        </row>
        <row r="1127">
          <cell r="A1127" t="str">
            <v>M.04.000.033529</v>
          </cell>
          <cell r="B1127" t="str">
            <v>Piso vinílico autoportante com espessura de 4 mm, com impermeabilização acrílica, em placas de 609,6 x 609,6mm; ref. linha Square, coleção Set da Tarket ou equivalente</v>
          </cell>
          <cell r="C1127" t="str">
            <v>M2</v>
          </cell>
          <cell r="D1127">
            <v>380</v>
          </cell>
        </row>
        <row r="1128">
          <cell r="A1128" t="str">
            <v>M.04.000.033534</v>
          </cell>
          <cell r="B1128" t="str">
            <v>Piso vinílico autoportante acústico com e=4,5 mm, classe III A; ref. linha Square Acoustic da Tarkett ou equivalente</v>
          </cell>
          <cell r="C1128" t="str">
            <v>M2</v>
          </cell>
          <cell r="D1128">
            <v>509.11</v>
          </cell>
        </row>
        <row r="1129">
          <cell r="A1129" t="str">
            <v>M.04.000.033535</v>
          </cell>
          <cell r="B1129" t="str">
            <v>Rodapé flexível em resinas de PVC de 5cm, espessura de 2mm, curvo/plano; ref. Tarkett ou equivalente</v>
          </cell>
          <cell r="C1129" t="str">
            <v>M</v>
          </cell>
          <cell r="D1129">
            <v>8.5299999999999994</v>
          </cell>
        </row>
        <row r="1130">
          <cell r="A1130" t="str">
            <v>M.04.000.033536</v>
          </cell>
          <cell r="B1130" t="str">
            <v>Rodapé flexível em resinas de PVC de 7,5cm, espessura de 2mm, curvo/plano; ref. Tarkett ou equivalente</v>
          </cell>
          <cell r="C1130" t="str">
            <v>M</v>
          </cell>
          <cell r="D1130">
            <v>14.18</v>
          </cell>
        </row>
        <row r="1131">
          <cell r="A1131" t="str">
            <v>M.04.000.033537</v>
          </cell>
          <cell r="B1131" t="str">
            <v>Rodapé hospitalar flexível em resinas de PVC de 7,5cm, espessura de 2mm, nível/sobrepor; ref. Tarkett ou equivalente</v>
          </cell>
          <cell r="C1131" t="str">
            <v>M</v>
          </cell>
          <cell r="D1131">
            <v>24.94</v>
          </cell>
        </row>
        <row r="1132">
          <cell r="A1132" t="str">
            <v>M.04.000.033539</v>
          </cell>
          <cell r="B1132" t="str">
            <v>Testeira flexível em resinas de PVC para arremate de degrau, espessura de 2,0 mm; ref. Tarkett ou equivalente</v>
          </cell>
          <cell r="C1132" t="str">
            <v>M</v>
          </cell>
          <cell r="D1132">
            <v>22.81</v>
          </cell>
        </row>
        <row r="1133">
          <cell r="A1133" t="str">
            <v>M.04.000.033540</v>
          </cell>
          <cell r="B1133" t="str">
            <v>Revestimento vinílico em placas de 30 x 30 cm, classe II A, com e= 2,0 mm; ref. Paviflex Natural da Tarkett ou equivalente</v>
          </cell>
          <cell r="C1133" t="str">
            <v>M2</v>
          </cell>
          <cell r="D1133">
            <v>96.66</v>
          </cell>
        </row>
        <row r="1134">
          <cell r="A1134" t="str">
            <v>M.04.000.033541</v>
          </cell>
          <cell r="B1134" t="str">
            <v>Revestimento vinílico em placas de 30 x 30 cm, classe II A, com e= 3,2 mm; ref. Paviflex Natural da Tarkett ou equivalente</v>
          </cell>
          <cell r="C1134" t="str">
            <v>M2</v>
          </cell>
          <cell r="D1134">
            <v>167.36</v>
          </cell>
        </row>
        <row r="1135">
          <cell r="A1135" t="str">
            <v>M.04.000.033542</v>
          </cell>
          <cell r="B1135" t="str">
            <v>Piso vinílico em manta heterogênea com e= 2mm; ref. Decode Warm Medium Grey, Ligth Grey da Tarkett ou equivalente</v>
          </cell>
          <cell r="C1135" t="str">
            <v>M2</v>
          </cell>
          <cell r="D1135">
            <v>150.97999999999999</v>
          </cell>
        </row>
        <row r="1136">
          <cell r="A1136" t="str">
            <v>M.04.000.033543</v>
          </cell>
          <cell r="B1136" t="str">
            <v>Piso vinílico flexível em manta homogênea com e= 2mm, classe II A; ref. linha IQ Optima da Tarkett ou equivalente</v>
          </cell>
          <cell r="C1136" t="str">
            <v>M2</v>
          </cell>
          <cell r="D1136">
            <v>320.14999999999998</v>
          </cell>
        </row>
        <row r="1137">
          <cell r="A1137" t="str">
            <v>M.04.000.033544</v>
          </cell>
          <cell r="B1137" t="str">
            <v>Piso vinílico flexível em régua heterogênea com e= 3mm, classe II A; ref. linha Ambienta da Tarkett ou equivalente</v>
          </cell>
          <cell r="C1137" t="str">
            <v>M2</v>
          </cell>
          <cell r="D1137">
            <v>188.33</v>
          </cell>
        </row>
        <row r="1138">
          <cell r="A1138" t="str">
            <v>M.04.000.033545</v>
          </cell>
          <cell r="B1138" t="str">
            <v>Piso vinílico antiestático, espessura de 5 mm, classe II A; ref. linha Hercules Olimpo da Belgotex, Beaulieu ou equivalente</v>
          </cell>
          <cell r="C1138" t="str">
            <v>M2</v>
          </cell>
          <cell r="D1138">
            <v>298.83999999999997</v>
          </cell>
        </row>
        <row r="1139">
          <cell r="A1139" t="str">
            <v>M.04.000.034017</v>
          </cell>
          <cell r="B1139" t="str">
            <v>Forro modular removível em PVC, em placas de 618 x 1243mm, espessura 10 mm, montado com estrutura de sustentação; ref. Vipal, Plasbil, Precon ou equivalente</v>
          </cell>
          <cell r="C1139" t="str">
            <v>M2</v>
          </cell>
          <cell r="D1139">
            <v>103.88</v>
          </cell>
        </row>
        <row r="1140">
          <cell r="A1140" t="str">
            <v>M.04.000.034020</v>
          </cell>
          <cell r="B1140" t="str">
            <v>Placas em lã de vidro microperfurado, revestida em PVC tipo Forrovid, para reparos em forro existente</v>
          </cell>
          <cell r="C1140" t="str">
            <v>M2</v>
          </cell>
          <cell r="D1140">
            <v>56.8</v>
          </cell>
        </row>
        <row r="1141">
          <cell r="A1141" t="str">
            <v>M.04.000.034027</v>
          </cell>
          <cell r="B1141" t="str">
            <v>Forro em lâmina PVC, frisada, largura 100/200mm (média); com estrutura de sustentação colocado; ref. Tigre, Multiplast, Petrol, Medabil, Anflo ou equivalente</v>
          </cell>
          <cell r="C1141" t="str">
            <v>M2</v>
          </cell>
          <cell r="D1141">
            <v>80.89</v>
          </cell>
        </row>
        <row r="1142">
          <cell r="A1142" t="str">
            <v>M.04.000.034035</v>
          </cell>
          <cell r="B1142" t="str">
            <v>Forro em painel de fibra mineral NRC 0.50 - CAC 35, acabamento em pintura vinílica, 625x1250mm, com estrutura de sustentação; ref. Armstrong Ceilings Encore ou equivalmente</v>
          </cell>
          <cell r="C1142" t="str">
            <v>M2</v>
          </cell>
          <cell r="D1142">
            <v>110.47</v>
          </cell>
        </row>
        <row r="1143">
          <cell r="A1143" t="str">
            <v>M.04.000.035525</v>
          </cell>
          <cell r="B1143" t="str">
            <v>Carpete tráfego intenso, comercial, bouclê, filamento nylon, altura de 6,0mm, ref. Astral Beaulieu, Chronos 22 oz Shaw ou equivalente - colocado</v>
          </cell>
          <cell r="C1143" t="str">
            <v>M2</v>
          </cell>
          <cell r="D1143">
            <v>158.21</v>
          </cell>
        </row>
        <row r="1144">
          <cell r="A1144" t="str">
            <v>M.04.000.035526</v>
          </cell>
          <cell r="B1144" t="str">
            <v>Carpete tráfego moderado, comercial, bouclê, filamento polipropileno, com altura de 5,4 a 8mm; ref. Essex Beauliex, Champion Inybra, Project  Meller ou equivalente - colocado</v>
          </cell>
          <cell r="C1144" t="str">
            <v>M2</v>
          </cell>
          <cell r="D1144">
            <v>135.72999999999999</v>
          </cell>
        </row>
        <row r="1145">
          <cell r="A1145" t="str">
            <v>M.04.000.035531</v>
          </cell>
          <cell r="B1145" t="str">
            <v>Revestimento vinílico com espessura total de 2mm, em manta 2m, uso comercial pesado 23/34/43, reação ao fogo II-A, resistência antiderrapante, resistência à abrasão EM ISO 10581 - tipo I, tratamento anti-bacteriano incorporado, tratamento superfície "PUR</v>
          </cell>
          <cell r="C1145" t="str">
            <v>M2</v>
          </cell>
          <cell r="D1145">
            <v>244.77</v>
          </cell>
        </row>
        <row r="1146">
          <cell r="A1146" t="str">
            <v>M.04.000.035583</v>
          </cell>
          <cell r="B1146" t="str">
            <v>Piso de borracha para sinalização tátil de alerta/direcional colorido em placas 25 x 25 cm, espessura 5,0 mm, ref. Daud, Andaluz, ou equivalente</v>
          </cell>
          <cell r="C1146" t="str">
            <v>M2</v>
          </cell>
          <cell r="D1146">
            <v>158.44999999999999</v>
          </cell>
        </row>
        <row r="1147">
          <cell r="A1147" t="str">
            <v>M.04.000.036047</v>
          </cell>
          <cell r="B1147" t="str">
            <v>Rodapé de cordão em poliamida (nylon) ou em polipropileno - colocado</v>
          </cell>
          <cell r="C1147" t="str">
            <v>M</v>
          </cell>
          <cell r="D1147">
            <v>8.06</v>
          </cell>
        </row>
        <row r="1148">
          <cell r="A1148" t="str">
            <v>M.04.000.036135</v>
          </cell>
          <cell r="B1148" t="str">
            <v>Revestimento laminado melamínico dissipativo texturizado ou liso, e=2mm, placa 60x60cm, várias cores, ref. Formipiso ou equivalente instalado</v>
          </cell>
          <cell r="C1148" t="str">
            <v>M2</v>
          </cell>
          <cell r="D1148">
            <v>482.12</v>
          </cell>
        </row>
        <row r="1149">
          <cell r="A1149" t="str">
            <v>M.04.000.065082</v>
          </cell>
          <cell r="B1149" t="str">
            <v>Reservatório em polietileno de alta densidade (cisterna), antioxidante e proteção anti UV, capacidade de 5.000 litros, com acessórios, ref. Acqualimp ou equivalente</v>
          </cell>
          <cell r="C1149" t="str">
            <v>UN</v>
          </cell>
          <cell r="D1149">
            <v>8446.74</v>
          </cell>
        </row>
        <row r="1150">
          <cell r="A1150" t="str">
            <v>M.04.000.065083</v>
          </cell>
          <cell r="B1150" t="str">
            <v>Reservatório em polietileno de alta densidade (cisterna), antioxidante e proteção anti UV, capacidade de 10.000 litros, com acessório; ref. Acqualimp, Amanco ou equivalente</v>
          </cell>
          <cell r="C1150" t="str">
            <v>UN</v>
          </cell>
          <cell r="D1150">
            <v>15187.73</v>
          </cell>
        </row>
        <row r="1151">
          <cell r="A1151" t="str">
            <v>M.04.000.092626</v>
          </cell>
          <cell r="B1151" t="str">
            <v>Plástico bolha, diâmetro de 1,00 a 2,00 cm - rolo de (1,00 x 100 ou 1,30 x 100) metros, ref. Syroplat ou equivalente</v>
          </cell>
          <cell r="C1151" t="str">
            <v>M2</v>
          </cell>
          <cell r="D1151">
            <v>0.55000000000000004</v>
          </cell>
        </row>
        <row r="1152">
          <cell r="A1152" t="str">
            <v>M.04.000.092845</v>
          </cell>
          <cell r="B1152" t="str">
            <v>Película de controle solar refletiva para vidros, na cor prata, referência Window Film Silver 35 da 3M ou equivalente - instalado</v>
          </cell>
          <cell r="C1152" t="str">
            <v>M2</v>
          </cell>
          <cell r="D1152">
            <v>89.31</v>
          </cell>
        </row>
        <row r="1153">
          <cell r="A1153" t="str">
            <v>N.01.000.038507</v>
          </cell>
          <cell r="B1153" t="str">
            <v>Grama tipo batatais em placas (caminhão cap.400m²)</v>
          </cell>
          <cell r="C1153" t="str">
            <v>M2</v>
          </cell>
          <cell r="D1153">
            <v>7.58</v>
          </cell>
        </row>
        <row r="1154">
          <cell r="A1154" t="str">
            <v>N.01.000.038508</v>
          </cell>
          <cell r="B1154" t="str">
            <v>Forração Hera Inglesa, min. 18 mudas/m² - h= 0,15m</v>
          </cell>
          <cell r="C1154" t="str">
            <v>UN</v>
          </cell>
          <cell r="D1154">
            <v>1.84</v>
          </cell>
        </row>
        <row r="1155">
          <cell r="A1155" t="str">
            <v>N.01.000.038510</v>
          </cell>
          <cell r="B1155" t="str">
            <v>Terra vegetal orgânica adubada</v>
          </cell>
          <cell r="C1155" t="str">
            <v>M3</v>
          </cell>
          <cell r="D1155">
            <v>231.23</v>
          </cell>
        </row>
        <row r="1156">
          <cell r="A1156" t="str">
            <v>N.01.000.038511</v>
          </cell>
          <cell r="B1156" t="str">
            <v>Terra vegetal orgânica comum</v>
          </cell>
          <cell r="C1156" t="str">
            <v>M3</v>
          </cell>
          <cell r="D1156">
            <v>149.66</v>
          </cell>
        </row>
        <row r="1157">
          <cell r="A1157" t="str">
            <v>N.01.000.038513</v>
          </cell>
          <cell r="B1157" t="str">
            <v>Grama tipo Esmeralda em placas</v>
          </cell>
          <cell r="C1157" t="str">
            <v>M2</v>
          </cell>
          <cell r="D1157">
            <v>8.18</v>
          </cell>
        </row>
        <row r="1158">
          <cell r="A1158" t="str">
            <v>N.01.000.038516</v>
          </cell>
          <cell r="B1158" t="str">
            <v>Arbusto alamanda h= 0,60 a 0,80 m</v>
          </cell>
          <cell r="C1158" t="str">
            <v>UN</v>
          </cell>
          <cell r="D1158">
            <v>16.78</v>
          </cell>
        </row>
        <row r="1159">
          <cell r="A1159" t="str">
            <v>N.01.000.038605</v>
          </cell>
          <cell r="B1159" t="str">
            <v>Árvore ornamental tipo Ipê Amarelo - h= 2,00m</v>
          </cell>
          <cell r="C1159" t="str">
            <v>UN</v>
          </cell>
          <cell r="D1159">
            <v>72.14</v>
          </cell>
        </row>
        <row r="1160">
          <cell r="A1160" t="str">
            <v>N.01.000.038610</v>
          </cell>
          <cell r="B1160" t="str">
            <v>Grama tipo São Carlos em placas</v>
          </cell>
          <cell r="C1160" t="str">
            <v>M2</v>
          </cell>
          <cell r="D1160">
            <v>15.94</v>
          </cell>
        </row>
        <row r="1161">
          <cell r="A1161" t="str">
            <v>N.01.000.038613</v>
          </cell>
          <cell r="B1161" t="str">
            <v>Árvore ornamental tipo Areca Bambu - h= 2,00m</v>
          </cell>
          <cell r="C1161" t="str">
            <v>UN</v>
          </cell>
          <cell r="D1161">
            <v>97.01</v>
          </cell>
        </row>
        <row r="1162">
          <cell r="A1162" t="str">
            <v>N.01.000.038621</v>
          </cell>
          <cell r="B1162" t="str">
            <v>Arbusto Curculigo h= 0,60 a 0,80 m</v>
          </cell>
          <cell r="C1162" t="str">
            <v>UN</v>
          </cell>
          <cell r="D1162">
            <v>32.07</v>
          </cell>
        </row>
        <row r="1163">
          <cell r="A1163" t="str">
            <v>N.01.000.038624</v>
          </cell>
          <cell r="B1163" t="str">
            <v>Árvore ornamental tipo Manacá-da-serra - h= 2,00m</v>
          </cell>
          <cell r="C1163" t="str">
            <v>UN</v>
          </cell>
          <cell r="D1163">
            <v>42.9</v>
          </cell>
        </row>
        <row r="1164">
          <cell r="A1164" t="str">
            <v>N.01.000.038628</v>
          </cell>
          <cell r="B1164" t="str">
            <v>Árvore ornamental tipo Pata de Vaca - h= 2,00m</v>
          </cell>
          <cell r="C1164" t="str">
            <v>UN</v>
          </cell>
          <cell r="D1164">
            <v>55.55</v>
          </cell>
        </row>
        <row r="1165">
          <cell r="A1165" t="str">
            <v>N.01.000.038632</v>
          </cell>
          <cell r="B1165" t="str">
            <v>Forração Lírio Amarelo, min.18 mudas/m² - h= 0,50m</v>
          </cell>
          <cell r="C1165" t="str">
            <v>UN</v>
          </cell>
          <cell r="D1165">
            <v>3.05</v>
          </cell>
        </row>
        <row r="1166">
          <cell r="A1166" t="str">
            <v>N.01.000.038639</v>
          </cell>
          <cell r="B1166" t="str">
            <v>Arbusto Moréia - h= 0,50 m</v>
          </cell>
          <cell r="C1166" t="str">
            <v>UN</v>
          </cell>
          <cell r="D1166">
            <v>16.239999999999998</v>
          </cell>
        </row>
        <row r="1167">
          <cell r="A1167" t="str">
            <v>N.01.000.038642</v>
          </cell>
          <cell r="B1167" t="str">
            <v>Arbusto Azaléia - h= 0,60 a 0,80 m</v>
          </cell>
          <cell r="C1167" t="str">
            <v>UN</v>
          </cell>
          <cell r="D1167">
            <v>29.83</v>
          </cell>
        </row>
        <row r="1168">
          <cell r="A1168" t="str">
            <v>N.01.000.038648</v>
          </cell>
          <cell r="B1168" t="str">
            <v>Forração com clorofito, mínimo 20 mudas/m² - h= 0,15m</v>
          </cell>
          <cell r="C1168" t="str">
            <v>UN</v>
          </cell>
          <cell r="D1168">
            <v>1.75</v>
          </cell>
        </row>
        <row r="1169">
          <cell r="A1169" t="str">
            <v>N.01.000.038712</v>
          </cell>
          <cell r="B1169" t="str">
            <v>Árvore tipo Aroeira salsa (Shinus molle) - h= 2,00m</v>
          </cell>
          <cell r="C1169" t="str">
            <v>UN</v>
          </cell>
          <cell r="D1169">
            <v>66.650000000000006</v>
          </cell>
        </row>
        <row r="1170">
          <cell r="A1170" t="str">
            <v>N.01.000.039154</v>
          </cell>
          <cell r="B1170" t="str">
            <v>Árvore do tipo Coqueiro Jerivá (Syagrus romanzoffiana) - h= 4,00m</v>
          </cell>
          <cell r="C1170" t="str">
            <v>UN</v>
          </cell>
          <cell r="D1170">
            <v>220</v>
          </cell>
        </row>
        <row r="1171">
          <cell r="A1171" t="str">
            <v>N.01.000.039164</v>
          </cell>
          <cell r="B1171" t="str">
            <v>Árvore do tipo Falso barbatimão (Cassia leptophylla) - h= 2,00m</v>
          </cell>
          <cell r="C1171" t="str">
            <v>UN</v>
          </cell>
          <cell r="D1171">
            <v>174.97</v>
          </cell>
        </row>
        <row r="1172">
          <cell r="A1172" t="str">
            <v>N.02.000.091652</v>
          </cell>
          <cell r="B1172" t="str">
            <v>Mini centro de atividades em madeira rústica, ref. Mundo Mágico ou equivalente</v>
          </cell>
          <cell r="C1172" t="str">
            <v>CJ</v>
          </cell>
          <cell r="D1172">
            <v>4327.84</v>
          </cell>
        </row>
        <row r="1173">
          <cell r="A1173" t="str">
            <v>N.02.000.091653</v>
          </cell>
          <cell r="B1173" t="str">
            <v>Balanço duplo em madeira rústica, ref. Mundo Mágico ou equivalente</v>
          </cell>
          <cell r="C1173" t="str">
            <v>CJ</v>
          </cell>
          <cell r="D1173">
            <v>1231.8499999999999</v>
          </cell>
        </row>
        <row r="1174">
          <cell r="A1174" t="str">
            <v>N.02.000.091654</v>
          </cell>
          <cell r="B1174" t="str">
            <v>Gangorra dupla em madeira rústica, ref. Mundo Mágico ou equivalente</v>
          </cell>
          <cell r="C1174" t="str">
            <v>CJ</v>
          </cell>
          <cell r="D1174">
            <v>992.87</v>
          </cell>
        </row>
        <row r="1175">
          <cell r="A1175" t="str">
            <v>N.02.000.091656</v>
          </cell>
          <cell r="B1175" t="str">
            <v>Gira-gira em ferro com assento de madeira (8 lugares), ref. Mundo Mágico ou equivalente</v>
          </cell>
          <cell r="C1175" t="str">
            <v>CJ</v>
          </cell>
          <cell r="D1175">
            <v>1318</v>
          </cell>
        </row>
        <row r="1176">
          <cell r="A1176" t="str">
            <v>N.03.000.050471</v>
          </cell>
          <cell r="B1176" t="str">
            <v>Assento (banco) articulado para banho, em liga de alumínio com pintura epóxi, de 700 x 450 mm, conforme norma NBR9050</v>
          </cell>
          <cell r="C1176" t="str">
            <v>UN</v>
          </cell>
          <cell r="D1176">
            <v>978.26</v>
          </cell>
        </row>
        <row r="1177">
          <cell r="A1177" t="str">
            <v>N.03.000.050494</v>
          </cell>
          <cell r="B1177" t="str">
            <v>Banco de madeira tipos cavalinho ou tamanduá, com réguas em madeira envernizada de 1,60m e pés em ferro fundido pintado</v>
          </cell>
          <cell r="C1177" t="str">
            <v>UN</v>
          </cell>
          <cell r="D1177">
            <v>695.59</v>
          </cell>
        </row>
        <row r="1178">
          <cell r="A1178" t="str">
            <v>N.03.000.065537</v>
          </cell>
          <cell r="B1178" t="str">
            <v>Tanque simples em granito sintético, ref. T60 Marsinty</v>
          </cell>
          <cell r="C1178" t="str">
            <v>UN</v>
          </cell>
          <cell r="D1178">
            <v>199.08</v>
          </cell>
        </row>
        <row r="1179">
          <cell r="A1179" t="str">
            <v>N.03.000.065539</v>
          </cell>
          <cell r="B1179" t="str">
            <v>Armário plástico para lavatório embutir/sobrepor; referência modelo A43 fabricação Astra ou equivalente</v>
          </cell>
          <cell r="C1179" t="str">
            <v>UN</v>
          </cell>
          <cell r="D1179">
            <v>115.29</v>
          </cell>
        </row>
        <row r="1180">
          <cell r="A1180" t="str">
            <v>N.03.000.094235</v>
          </cell>
          <cell r="B1180" t="str">
            <v>Superfície sólido mineral para bancadas, saias e frontões, não poroso e homogêneo composto de resina acrílica e minerais naturais; ref. Corian da Dupont ou equivalente</v>
          </cell>
          <cell r="C1180" t="str">
            <v>M2</v>
          </cell>
          <cell r="D1180">
            <v>2765.2</v>
          </cell>
        </row>
        <row r="1181">
          <cell r="A1181" t="str">
            <v>N.04.000.020300</v>
          </cell>
          <cell r="B1181" t="str">
            <v>Placa de sinalização em PVC fotoluminescente (200x200mmx2mm), com indicação de equipamentos de alarme, detecção e extinção de incêndio, ref. E001.01B da ADVcomm, E2 da Net Placa, 17388 da TAG Sinalização ou equivalente</v>
          </cell>
          <cell r="C1181" t="str">
            <v>UN</v>
          </cell>
          <cell r="D1181">
            <v>10.52</v>
          </cell>
        </row>
        <row r="1182">
          <cell r="A1182" t="str">
            <v>N.04.000.020301</v>
          </cell>
          <cell r="B1182" t="str">
            <v>Placa de sinalização em PVC fotoluminescente (150x150x2mm), com indicação de equipamentos de combate à incêndio; ref. E005.01A da ADVcomm, E5 da Perfect Vision, E7MH da Net Placa ou equivalente</v>
          </cell>
          <cell r="C1182" t="str">
            <v>UN</v>
          </cell>
          <cell r="D1182">
            <v>7.03</v>
          </cell>
        </row>
        <row r="1183">
          <cell r="A1183" t="str">
            <v>N.04.000.020302</v>
          </cell>
          <cell r="B1183" t="str">
            <v>Placa de sinalização em PVC fotoluminescente (240x120x2mm), indicação de rota de evacuação e saída de emergência; ref. S2 da Net Placa, 3670 da TAG Sinalização, S2 da Perfect Vision ou equivalente</v>
          </cell>
          <cell r="C1183" t="str">
            <v>UN</v>
          </cell>
          <cell r="D1183">
            <v>6.58</v>
          </cell>
        </row>
        <row r="1184">
          <cell r="A1184" t="str">
            <v>N.04.000.020303</v>
          </cell>
          <cell r="B1184" t="str">
            <v>Placa de sinalização em PVC fotoluminescente (145x145x2mm) /  (200x100x2mm), com identificação de pavimentos, ref. S017.01 da ADVcomm, 6076 da Tag Sinalização, S17 da Net Placa ou equivalente</v>
          </cell>
          <cell r="C1184" t="str">
            <v>UN</v>
          </cell>
          <cell r="D1184">
            <v>6.17</v>
          </cell>
        </row>
        <row r="1185">
          <cell r="A1185" t="str">
            <v>N.04.000.020304</v>
          </cell>
          <cell r="B1185" t="str">
            <v>Placa de sinalização em PVC, com indicação de alerta, (150x200x2mm); ref. A00511C da ADVcomm, 590 da TAG Sinalização, A1 da Perfect Vision ou equivalente</v>
          </cell>
          <cell r="C1185" t="str">
            <v>UN</v>
          </cell>
          <cell r="D1185">
            <v>12.67</v>
          </cell>
        </row>
        <row r="1186">
          <cell r="A1186" t="str">
            <v>N.04.000.020305</v>
          </cell>
          <cell r="B1186" t="str">
            <v>Placa de sinalização em PVC, com indicação de proibição normativa, (150x200x2mm); ref. P00111C da ADVcomm, 639 da TAG Sinalização, P4 da Net Placa ou equivalente</v>
          </cell>
          <cell r="C1186" t="str">
            <v>UN</v>
          </cell>
          <cell r="D1186">
            <v>5.97</v>
          </cell>
        </row>
        <row r="1187">
          <cell r="A1187" t="str">
            <v>N.04.000.020357</v>
          </cell>
          <cell r="B1187" t="str">
            <v>Placa para identificação da obra, em chapa de aço n° 18, galvanizado com tratamento anticorrosivo padrão</v>
          </cell>
          <cell r="C1187" t="str">
            <v>M2</v>
          </cell>
          <cell r="D1187">
            <v>702.04</v>
          </cell>
        </row>
        <row r="1188">
          <cell r="A1188" t="str">
            <v>N.04.000.020359</v>
          </cell>
          <cell r="B1188" t="str">
            <v>Placa de sinalização tátill em poliestireno "PS", na cor cinza claro e alto relevo em braile preto, nas dimensões de 80x50x3mm, para sinalização de pavimentos, conforme Norma NBR 9050</v>
          </cell>
          <cell r="C1188" t="str">
            <v>UN</v>
          </cell>
          <cell r="D1188">
            <v>23.53</v>
          </cell>
        </row>
        <row r="1189">
          <cell r="A1189" t="str">
            <v>N.04.000.037601</v>
          </cell>
          <cell r="B1189" t="str">
            <v>Matriz símbolo PSAI, poliestireno alto impacto, para vaga de estacionamento de pessoas com mobilidade reduzida, de acordo com a norma  NBR 9050</v>
          </cell>
          <cell r="C1189" t="str">
            <v>UN</v>
          </cell>
          <cell r="D1189">
            <v>277.14999999999998</v>
          </cell>
        </row>
        <row r="1190">
          <cell r="A1190" t="str">
            <v>N.04.000.039071</v>
          </cell>
          <cell r="B1190" t="str">
            <v>Placa de identificação em PVC, com texto em vinil e espessura de 2mm</v>
          </cell>
          <cell r="C1190" t="str">
            <v>M2</v>
          </cell>
          <cell r="D1190">
            <v>360.56</v>
          </cell>
        </row>
        <row r="1191">
          <cell r="A1191" t="str">
            <v>N.04.000.039085</v>
          </cell>
          <cell r="B1191" t="str">
            <v>Placa com sinalização indicativa de 7 x 25 cm, em acrílico cristal ou colorido, com espessura de 2 mm, com texto em vinílico adesivo</v>
          </cell>
          <cell r="C1191" t="str">
            <v>M2</v>
          </cell>
          <cell r="D1191">
            <v>3713.75</v>
          </cell>
        </row>
        <row r="1192">
          <cell r="A1192" t="str">
            <v>N.04.000.039112</v>
          </cell>
          <cell r="B1192" t="str">
            <v>Placa de identificação em alumínio para WC, com desenho universal de acessibilidade</v>
          </cell>
          <cell r="C1192" t="str">
            <v>UN</v>
          </cell>
          <cell r="D1192">
            <v>28.98</v>
          </cell>
        </row>
        <row r="1193">
          <cell r="A1193" t="str">
            <v>N.04.000.039114</v>
          </cell>
          <cell r="B1193" t="str">
            <v>Banner em lona com impressão digitalmente, com bainha reforçada e ilhoses</v>
          </cell>
          <cell r="C1193" t="str">
            <v>M2</v>
          </cell>
          <cell r="D1193">
            <v>96.29</v>
          </cell>
        </row>
        <row r="1194">
          <cell r="A1194" t="str">
            <v>N.04.000.039115</v>
          </cell>
          <cell r="B1194" t="str">
            <v>Requadro em metalon para banner em lona impresso</v>
          </cell>
          <cell r="C1194" t="str">
            <v>M</v>
          </cell>
          <cell r="D1194">
            <v>342.59</v>
          </cell>
        </row>
        <row r="1195">
          <cell r="A1195" t="str">
            <v>N.04.000.091435</v>
          </cell>
          <cell r="B1195" t="str">
            <v>Pictograma autoadesivo em policarbonato resistente para piso, de 80 cm x 120 cm, para área de resgate; ref. referência comercial Andaluz Acessibilidade, Escolha Certa, Advann Comunicação, Digimetta, Efeito Publicidade ou equivalente</v>
          </cell>
          <cell r="C1195" t="str">
            <v>UN</v>
          </cell>
          <cell r="D1195">
            <v>228.16</v>
          </cell>
        </row>
        <row r="1196">
          <cell r="A1196" t="str">
            <v>N.05.000.036710</v>
          </cell>
          <cell r="B1196" t="str">
            <v>Aro duplo de aço basquete</v>
          </cell>
          <cell r="C1196" t="str">
            <v>UN</v>
          </cell>
          <cell r="D1196">
            <v>198.41</v>
          </cell>
        </row>
        <row r="1197">
          <cell r="A1197" t="str">
            <v>N.05.000.036711</v>
          </cell>
          <cell r="B1197" t="str">
            <v>Cesto para basquete em malha de náilon, fio 2</v>
          </cell>
          <cell r="C1197" t="str">
            <v>UN</v>
          </cell>
          <cell r="D1197">
            <v>8.82</v>
          </cell>
        </row>
        <row r="1198">
          <cell r="A1198" t="str">
            <v>N.05.000.036719</v>
          </cell>
          <cell r="B1198" t="str">
            <v>Trave oficial para futebol de salão completa</v>
          </cell>
          <cell r="C1198" t="str">
            <v>UN</v>
          </cell>
          <cell r="D1198">
            <v>1636.39</v>
          </cell>
        </row>
        <row r="1199">
          <cell r="A1199" t="str">
            <v>N.05.000.036720</v>
          </cell>
          <cell r="B1199" t="str">
            <v>Rede para futebol de salão, em náilon, fio 2</v>
          </cell>
          <cell r="C1199" t="str">
            <v>UN</v>
          </cell>
          <cell r="D1199">
            <v>78.3</v>
          </cell>
        </row>
        <row r="1200">
          <cell r="A1200" t="str">
            <v>N.06.000.050297</v>
          </cell>
          <cell r="B1200" t="str">
            <v>Coifa em aço inoxidável com filtro e exaustor axial - área até 3,00 m²</v>
          </cell>
          <cell r="C1200" t="str">
            <v>M2</v>
          </cell>
          <cell r="D1200">
            <v>10615.42</v>
          </cell>
        </row>
        <row r="1201">
          <cell r="A1201" t="str">
            <v>N.06.000.050298</v>
          </cell>
          <cell r="B1201" t="str">
            <v>Coifa em aço inoxidável com filtro e exaustor axial - área de 3,01 até 7,50 m²</v>
          </cell>
          <cell r="C1201" t="str">
            <v>M2</v>
          </cell>
          <cell r="D1201">
            <v>8859.23</v>
          </cell>
        </row>
        <row r="1202">
          <cell r="A1202" t="str">
            <v>N.06.000.050299</v>
          </cell>
          <cell r="B1202" t="str">
            <v>Coifa em aço inoxidável com filtro e exaustor axial - área de 7,51 até 16,00 m²</v>
          </cell>
          <cell r="C1202" t="str">
            <v>M2</v>
          </cell>
          <cell r="D1202">
            <v>4549.53</v>
          </cell>
        </row>
        <row r="1203">
          <cell r="A1203" t="str">
            <v>N.07.000.000001</v>
          </cell>
          <cell r="B1203" t="str">
            <v>Tacha refletiva de plástico/resina tipo I monodirecional conforme NBR 14636, ref. comercial ICD vias, LMC tintas, Sinalmax ou equivalente</v>
          </cell>
          <cell r="C1203" t="str">
            <v>UN</v>
          </cell>
          <cell r="D1203">
            <v>9.8699999999999992</v>
          </cell>
        </row>
        <row r="1204">
          <cell r="A1204" t="str">
            <v>N.07.000.000002</v>
          </cell>
          <cell r="B1204" t="str">
            <v>Tacha refletiva de plástico/resina tipo II monodirecional conforme NBR 14636, ref. comercial ICD vias, LMC tintas, Sinalmax ou equivalente</v>
          </cell>
          <cell r="C1204" t="str">
            <v>UN</v>
          </cell>
          <cell r="D1204">
            <v>12.16</v>
          </cell>
        </row>
        <row r="1205">
          <cell r="A1205" t="str">
            <v>N.07.000.000003</v>
          </cell>
          <cell r="B1205" t="str">
            <v>Tacha refletiva de plástico/resina tipo I bidirecional conforme NBR 14636, ref. comercial ICD vias, LMC tintas, Sinalmax ou equivalente</v>
          </cell>
          <cell r="C1205" t="str">
            <v>UN</v>
          </cell>
          <cell r="D1205">
            <v>11.61</v>
          </cell>
        </row>
        <row r="1206">
          <cell r="A1206" t="str">
            <v>N.07.000.000004</v>
          </cell>
          <cell r="B1206" t="str">
            <v>Tacha refletiva de plástico/resina tipo II bidirecional conforme NBR 14636, ref. comercial ICD vias, LMC tintas, Sinalmax ou equivalente</v>
          </cell>
          <cell r="C1206" t="str">
            <v>UN</v>
          </cell>
          <cell r="D1206">
            <v>16</v>
          </cell>
        </row>
        <row r="1207">
          <cell r="A1207" t="str">
            <v>N.07.000.000005</v>
          </cell>
          <cell r="B1207" t="str">
            <v>Tacha refletiva de vidro temperado conforme NBR 15766, ref. comercial Prismatic ou equivalente</v>
          </cell>
          <cell r="C1207" t="str">
            <v>UN</v>
          </cell>
          <cell r="D1207">
            <v>22.44</v>
          </cell>
        </row>
        <row r="1208">
          <cell r="A1208" t="str">
            <v>N.07.000.000006</v>
          </cell>
          <cell r="B1208" t="str">
            <v>Tachão refletivo de plástico/resina tipo I monodirecional conforme NBR 15576, ref. comercial ICD vias, LMC tintas, Sinalmax ou equivalente</v>
          </cell>
          <cell r="C1208" t="str">
            <v>UN</v>
          </cell>
          <cell r="D1208">
            <v>31.7</v>
          </cell>
        </row>
        <row r="1209">
          <cell r="A1209" t="str">
            <v>N.07.000.000007</v>
          </cell>
          <cell r="B1209" t="str">
            <v>Tachão refletivo de plástico/resina tipo I bidirecional conforme NBR 15576, ref. comercial ICD vias, LMC tintas, Sinalmax ou equivalente</v>
          </cell>
          <cell r="C1209" t="str">
            <v>UN</v>
          </cell>
          <cell r="D1209">
            <v>35.659999999999997</v>
          </cell>
        </row>
        <row r="1210">
          <cell r="A1210" t="str">
            <v>N.07.000.000008</v>
          </cell>
          <cell r="B1210" t="str">
            <v>Segregador refletivo de plástico/resina (bate rodas), ref. comercial ICD vias, LMC tintas, Sinalmax ou equivalente</v>
          </cell>
          <cell r="C1210" t="str">
            <v>UN</v>
          </cell>
          <cell r="D1210">
            <v>82.68</v>
          </cell>
        </row>
        <row r="1211">
          <cell r="A1211" t="str">
            <v>N.07.000.000009</v>
          </cell>
          <cell r="B1211" t="str">
            <v>Abraçadeira em aço galvanizado com parafusos e porcas para placas de sinalização</v>
          </cell>
          <cell r="C1211" t="str">
            <v>UN</v>
          </cell>
          <cell r="D1211">
            <v>19.440000000000001</v>
          </cell>
        </row>
        <row r="1212">
          <cell r="A1212" t="str">
            <v>N.07.000.000010</v>
          </cell>
          <cell r="B1212" t="str">
            <v>Placa regulamentação, advertência, educativa, orientação turística/serviços, ch.aço tipo NB 1010/1020, e= 1,25 mm, bitola 18, ou e= 1,50 mm, bitola 16 - ABNT NBR 11904, área até 2,0 m², refletiva com película IA/IA - ABNT NBR 14644</v>
          </cell>
          <cell r="C1212" t="str">
            <v>M2</v>
          </cell>
          <cell r="D1212">
            <v>880.53</v>
          </cell>
        </row>
        <row r="1213">
          <cell r="A1213" t="str">
            <v>N.07.000.000011</v>
          </cell>
          <cell r="B1213" t="str">
            <v xml:space="preserve">Placa de regulamentação, advertência, educativa, de orientação turística e de serviços, ch. aço tipo NB 1010/1020, e= 1,25 mm, bitola 18, ou e= 1,50 mm, bitola 16 - ABNT NBR 11904, área até 2,0 m², refletiva com película III/III - </v>
          </cell>
          <cell r="C1213" t="str">
            <v>M2</v>
          </cell>
          <cell r="D1213">
            <v>932.87</v>
          </cell>
        </row>
        <row r="1214">
          <cell r="A1214" t="str">
            <v>N.07.000.000012</v>
          </cell>
          <cell r="B1214" t="str">
            <v>Placa de regulamentação, advertência, educativa, de orientação turística e de serviços, ch. alumínio liga 5052, tempera H-34, e= 2,0 mm, área até 2,0 m², totalmente refletiva com película IA/IA - ABNT NBR 14644</v>
          </cell>
          <cell r="C1214" t="str">
            <v>M2</v>
          </cell>
          <cell r="D1214">
            <v>1094.1600000000001</v>
          </cell>
        </row>
        <row r="1215">
          <cell r="A1215" t="str">
            <v>N.07.000.000013</v>
          </cell>
          <cell r="B1215" t="str">
            <v>Placa de regulamentação, advertência, educativa, de orientação turística e de serviços, em chapa de alumínio liga 5052, tempera H-34, esp. 2,0 mm, área até 2,0 m², totalmente refletiva com película III/III - ABNT NBR 14644</v>
          </cell>
          <cell r="C1215" t="str">
            <v>M2</v>
          </cell>
          <cell r="D1215">
            <v>1159.21</v>
          </cell>
        </row>
        <row r="1216">
          <cell r="A1216" t="str">
            <v>N.07.000.000014</v>
          </cell>
          <cell r="B1216" t="str">
            <v>Placa de regulamentação, advertência, educativa, de orientação turística e de serviços, em chapa de alumínio liga 5052, tempera H-34, esp. 2,0 mm, área maior que 2,0 m², modulada, totalmente refletiva com película III/III - ABNT NBR 14644</v>
          </cell>
          <cell r="C1216" t="str">
            <v>M2</v>
          </cell>
          <cell r="D1216">
            <v>1325.11</v>
          </cell>
        </row>
        <row r="1217">
          <cell r="A1217" t="str">
            <v>N.07.000.000015</v>
          </cell>
          <cell r="B1217" t="str">
            <v>Placa de regulamentação, advertência, educativa, de orientação turística e de serviços, em ACM - alumínio composto - ABNT-NBR-16179, área até 2,0 m², totalmente refletiva com película IA/IA - ABNT NBR 14644</v>
          </cell>
          <cell r="C1217" t="str">
            <v>M2</v>
          </cell>
          <cell r="D1217">
            <v>862.46</v>
          </cell>
        </row>
        <row r="1218">
          <cell r="A1218" t="str">
            <v>N.07.000.000016</v>
          </cell>
          <cell r="B1218" t="str">
            <v>Placa de regulamentação, advertência, educativa, de orientação turística e de serviços, em ACM - alumínio composto - ABNT-NBR-16179, área até 2,0 m², totalmente refletiva com película III/III - ABNT NBR 14644</v>
          </cell>
          <cell r="C1218" t="str">
            <v>M2</v>
          </cell>
          <cell r="D1218">
            <v>935.43</v>
          </cell>
        </row>
        <row r="1219">
          <cell r="A1219" t="str">
            <v>N.07.000.000017</v>
          </cell>
          <cell r="B1219" t="str">
            <v>Placa de regulamentação, advertência, educativa, de orientação turística e de serviços, em ACM - alumínio composto - ABNT-NBR-16179, área maior que 2,0 m², modulada, totalmente refletiva com película III/III - ABNT NBR 14644</v>
          </cell>
          <cell r="C1219" t="str">
            <v>M2</v>
          </cell>
          <cell r="D1219">
            <v>1057.1600000000001</v>
          </cell>
        </row>
        <row r="1220">
          <cell r="A1220" t="str">
            <v>N.07.000.000018</v>
          </cell>
          <cell r="B1220" t="str">
            <v>Execução de sinalização horizontal com aplicação tinta a base de resina acrílica emulsionada em água, ABNT NBR 13699</v>
          </cell>
          <cell r="C1220" t="str">
            <v>M2</v>
          </cell>
          <cell r="D1220">
            <v>33.89</v>
          </cell>
        </row>
        <row r="1221">
          <cell r="A1221" t="str">
            <v>N.07.000.000019</v>
          </cell>
          <cell r="B1221" t="str">
            <v>Execução de sinalização horizontal com aplicação de massa termoplástica à quente pelo método de extrusão na espessura de 3,0 mm, para faixas, ABNT NBR 13132 e NBR 15402</v>
          </cell>
          <cell r="C1221" t="str">
            <v>M2</v>
          </cell>
          <cell r="D1221">
            <v>107.03</v>
          </cell>
        </row>
        <row r="1222">
          <cell r="A1222" t="str">
            <v>N.07.000.000020</v>
          </cell>
          <cell r="B1222" t="str">
            <v>Execução de sinalização horizontal com aplicação de massa termoplástica à quente pelo método de extrusão na espessura de 3,0 mm, para legendas, ABNT NBR 13132  e NBR 15402</v>
          </cell>
          <cell r="C1222" t="str">
            <v>M2</v>
          </cell>
          <cell r="D1222">
            <v>115.83</v>
          </cell>
        </row>
        <row r="1223">
          <cell r="A1223" t="str">
            <v>N.07.000.000021</v>
          </cell>
          <cell r="B1223" t="str">
            <v>Execução de sinalização horizontal com aplicação de massa termoplástica à quente pelo método de aspersão, na espessura de 1,5 mm, para faixas, ABNT NBR 13159 e NBR 15402</v>
          </cell>
          <cell r="C1223" t="str">
            <v>M2</v>
          </cell>
          <cell r="D1223">
            <v>68.430000000000007</v>
          </cell>
        </row>
        <row r="1224">
          <cell r="A1224" t="str">
            <v>N.07.000.000022</v>
          </cell>
          <cell r="B1224" t="str">
            <v>Execução de sinalização horizontal com aplicação de laminado elastoplástico retrorefletivo e antiderrapante pré formado em diversas cores para símbolos e letras, ABNT NBR 15741</v>
          </cell>
          <cell r="C1224" t="str">
            <v>M2</v>
          </cell>
          <cell r="D1224">
            <v>203.73</v>
          </cell>
        </row>
        <row r="1225">
          <cell r="A1225" t="str">
            <v>N.07.000.000023</v>
          </cell>
          <cell r="B1225" t="str">
            <v>Execução de sinalização horizontal com aplicação de termoplástico de alto relevo, ABNT NBR 15543</v>
          </cell>
          <cell r="C1225" t="str">
            <v>M2</v>
          </cell>
          <cell r="D1225">
            <v>220.9</v>
          </cell>
        </row>
        <row r="1226">
          <cell r="A1226" t="str">
            <v>N.07.000.000024</v>
          </cell>
          <cell r="B1226" t="str">
            <v>Execução de sinalização horizontal com aplicação de plástico a frio manual a base de resinas metacrílicas reativas para faixas, ABNT NBR 15870</v>
          </cell>
          <cell r="C1226" t="str">
            <v>M2</v>
          </cell>
          <cell r="D1226">
            <v>193.26</v>
          </cell>
        </row>
        <row r="1227">
          <cell r="A1227" t="str">
            <v>N.07.000.000025</v>
          </cell>
          <cell r="B1227" t="str">
            <v>Remoção de sinalização horizontal existente pelo processo manual ou mecânico, ABNT NBR 15405</v>
          </cell>
          <cell r="C1227" t="str">
            <v>M2</v>
          </cell>
          <cell r="D1227">
            <v>87.05</v>
          </cell>
        </row>
        <row r="1228">
          <cell r="A1228" t="str">
            <v>N.07.000.000026</v>
          </cell>
          <cell r="B1228" t="str">
            <v>Limpeza, pré marcação e pré pintura de solo</v>
          </cell>
          <cell r="C1228" t="str">
            <v>M2</v>
          </cell>
          <cell r="D1228">
            <v>74.62</v>
          </cell>
        </row>
        <row r="1229">
          <cell r="A1229" t="str">
            <v>O.01.000.067503</v>
          </cell>
          <cell r="B1229" t="str">
            <v>Caixa de gordura em PVC, com tampa, cesto de limpeza, 2 entradas de 75mm, 1 entrada de 50mm, 1 saída de 100mm, completo; ref. Tigre ou equivalente - capacidade de 19 litros</v>
          </cell>
          <cell r="C1229" t="str">
            <v>UN</v>
          </cell>
          <cell r="D1229">
            <v>412.76</v>
          </cell>
        </row>
        <row r="1230">
          <cell r="A1230" t="str">
            <v>O.01.000.960000</v>
          </cell>
          <cell r="B1230" t="str">
            <v>Caixa de gordura em concreto com tampa, modelo G1 (para 1 pia), volume 18 litros; ref. Concrebox ou equivamente</v>
          </cell>
          <cell r="C1230" t="str">
            <v>UN</v>
          </cell>
          <cell r="D1230">
            <v>71.56</v>
          </cell>
        </row>
        <row r="1231">
          <cell r="A1231" t="str">
            <v>O.02.000.062501</v>
          </cell>
          <cell r="B1231" t="str">
            <v>Tubo de PVC rígido soldável marrom, DN= 20mm (1/2´)</v>
          </cell>
          <cell r="C1231" t="str">
            <v>M</v>
          </cell>
          <cell r="D1231">
            <v>4.24</v>
          </cell>
        </row>
        <row r="1232">
          <cell r="A1232" t="str">
            <v>O.02.000.062502</v>
          </cell>
          <cell r="B1232" t="str">
            <v>Tubo de PVC rígido soldável marrom, DN= 25mm (3/4´)</v>
          </cell>
          <cell r="C1232" t="str">
            <v>M</v>
          </cell>
          <cell r="D1232">
            <v>4.8099999999999996</v>
          </cell>
        </row>
        <row r="1233">
          <cell r="A1233" t="str">
            <v>O.02.000.062503</v>
          </cell>
          <cell r="B1233" t="str">
            <v>Tubo de PVC rígido soldável marrom, DN= 32mm (1´)</v>
          </cell>
          <cell r="C1233" t="str">
            <v>M</v>
          </cell>
          <cell r="D1233">
            <v>11.36</v>
          </cell>
        </row>
        <row r="1234">
          <cell r="A1234" t="str">
            <v>O.02.000.062504</v>
          </cell>
          <cell r="B1234" t="str">
            <v>Tubo de PVC rígido soldável marrom, DN= 40mm (1 1/4´)</v>
          </cell>
          <cell r="C1234" t="str">
            <v>M</v>
          </cell>
          <cell r="D1234">
            <v>16.329999999999998</v>
          </cell>
        </row>
        <row r="1235">
          <cell r="A1235" t="str">
            <v>O.02.000.062505</v>
          </cell>
          <cell r="B1235" t="str">
            <v>Tubo de PVC rígido soldável marrom, DN= 50mm (1 1/2´)</v>
          </cell>
          <cell r="C1235" t="str">
            <v>M</v>
          </cell>
          <cell r="D1235">
            <v>17.96</v>
          </cell>
        </row>
        <row r="1236">
          <cell r="A1236" t="str">
            <v>O.02.000.062506</v>
          </cell>
          <cell r="B1236" t="str">
            <v>Tubo de PVC rígido soldável marrom, DN= 60mm (2´)</v>
          </cell>
          <cell r="C1236" t="str">
            <v>M</v>
          </cell>
          <cell r="D1236">
            <v>32.119999999999997</v>
          </cell>
        </row>
        <row r="1237">
          <cell r="A1237" t="str">
            <v>O.02.000.062507</v>
          </cell>
          <cell r="B1237" t="str">
            <v>Tubo de PVC rígido soldável marrom, DN= 75mm (2 1/2´)</v>
          </cell>
          <cell r="C1237" t="str">
            <v>M</v>
          </cell>
          <cell r="D1237">
            <v>50.77</v>
          </cell>
        </row>
        <row r="1238">
          <cell r="A1238" t="str">
            <v>O.02.000.062508</v>
          </cell>
          <cell r="B1238" t="str">
            <v>Tubo de PVC rígido soldável marrom, DN= 85mm (3´)</v>
          </cell>
          <cell r="C1238" t="str">
            <v>M</v>
          </cell>
          <cell r="D1238">
            <v>68.12</v>
          </cell>
        </row>
        <row r="1239">
          <cell r="A1239" t="str">
            <v>O.02.000.062509</v>
          </cell>
          <cell r="B1239" t="str">
            <v>Tubo de PVC rígido soldável marrom, DN= 110mm (4´)</v>
          </cell>
          <cell r="C1239" t="str">
            <v>M</v>
          </cell>
          <cell r="D1239">
            <v>100.19</v>
          </cell>
        </row>
        <row r="1240">
          <cell r="A1240" t="str">
            <v>O.02.000.062512</v>
          </cell>
          <cell r="B1240" t="str">
            <v>Tubo de PVC rígido DEFoFo, DN= 200mm (DE= 222mm), ref. Vinilfer ou equivalente</v>
          </cell>
          <cell r="C1240" t="str">
            <v>M</v>
          </cell>
          <cell r="D1240">
            <v>222.43</v>
          </cell>
        </row>
        <row r="1241">
          <cell r="A1241" t="str">
            <v>O.02.000.062513</v>
          </cell>
          <cell r="B1241" t="str">
            <v>Tubo de PVC rígido DEFoFo, DN= 250mm (DE= 274mm), ref. Vinilfer ou equivalente</v>
          </cell>
          <cell r="C1241" t="str">
            <v>M</v>
          </cell>
          <cell r="D1241">
            <v>376.07</v>
          </cell>
        </row>
        <row r="1242">
          <cell r="A1242" t="str">
            <v>O.02.000.062514</v>
          </cell>
          <cell r="B1242" t="str">
            <v>Tubo de PVC rígido DEFoFo, DN= 300mm (DE= 326mm), ref. Vinilfer ou equivalente</v>
          </cell>
          <cell r="C1242" t="str">
            <v>M</v>
          </cell>
          <cell r="D1242">
            <v>541.6</v>
          </cell>
        </row>
        <row r="1243">
          <cell r="A1243" t="str">
            <v>O.02.000.062515</v>
          </cell>
          <cell r="B1243" t="str">
            <v>Tubo de PVC rígido tipo Coletor Esgoto, DN= 400 mm, junta elástica</v>
          </cell>
          <cell r="C1243" t="str">
            <v>M</v>
          </cell>
          <cell r="D1243">
            <v>565.98</v>
          </cell>
        </row>
        <row r="1244">
          <cell r="A1244" t="str">
            <v>O.02.000.062530</v>
          </cell>
          <cell r="B1244" t="str">
            <v>Tubo de PVC rígido branco, pontas lisas, soldável, série normal, DN 40mm</v>
          </cell>
          <cell r="C1244" t="str">
            <v>M</v>
          </cell>
          <cell r="D1244">
            <v>7.26</v>
          </cell>
        </row>
        <row r="1245">
          <cell r="A1245" t="str">
            <v>O.02.000.062531</v>
          </cell>
          <cell r="B1245" t="str">
            <v>Tubo de PVC rígido branco PxB com virola, linha esgoto série normal, DN= 50mm</v>
          </cell>
          <cell r="C1245" t="str">
            <v>M</v>
          </cell>
          <cell r="D1245">
            <v>11.82</v>
          </cell>
        </row>
        <row r="1246">
          <cell r="A1246" t="str">
            <v>O.02.000.062532</v>
          </cell>
          <cell r="B1246" t="str">
            <v>Tubo de PVC rígido branco PxB com virola, linha esgoto série normal, DN= 75mm</v>
          </cell>
          <cell r="C1246" t="str">
            <v>M</v>
          </cell>
          <cell r="D1246">
            <v>17.23</v>
          </cell>
        </row>
        <row r="1247">
          <cell r="A1247" t="str">
            <v>O.02.000.062533</v>
          </cell>
          <cell r="B1247" t="str">
            <v>Tubo de PVC rígido branco PxB com virola, linha esgoto série normal, DN= 100mm</v>
          </cell>
          <cell r="C1247" t="str">
            <v>M</v>
          </cell>
          <cell r="D1247">
            <v>16.41</v>
          </cell>
        </row>
        <row r="1248">
          <cell r="A1248" t="str">
            <v>O.02.000.062534</v>
          </cell>
          <cell r="B1248" t="str">
            <v>Tubo de PVC para esgoto 150mm</v>
          </cell>
          <cell r="C1248" t="str">
            <v>M</v>
          </cell>
          <cell r="D1248">
            <v>43.91</v>
          </cell>
        </row>
        <row r="1249">
          <cell r="A1249" t="str">
            <v>O.02.000.062549</v>
          </cell>
          <cell r="B1249" t="str">
            <v>Tubo descarga em PVC de 1 1/2´ longo</v>
          </cell>
          <cell r="C1249" t="str">
            <v>UN</v>
          </cell>
          <cell r="D1249">
            <v>21.18</v>
          </cell>
        </row>
        <row r="1250">
          <cell r="A1250" t="str">
            <v>O.02.000.062554</v>
          </cell>
          <cell r="B1250" t="str">
            <v>Tubo de PVC rígido, pontas lisas, soldável, linha esgoto série reforçada ´R´, DN= 40mm</v>
          </cell>
          <cell r="C1250" t="str">
            <v>M</v>
          </cell>
          <cell r="D1250">
            <v>11.78</v>
          </cell>
        </row>
        <row r="1251">
          <cell r="A1251" t="str">
            <v>O.02.000.062558</v>
          </cell>
          <cell r="B1251" t="str">
            <v>Tubo de PVC rígido PxB com virola, linha esgoto série reforçada ´R´, DN= 50mm</v>
          </cell>
          <cell r="C1251" t="str">
            <v>M</v>
          </cell>
          <cell r="D1251">
            <v>14.87</v>
          </cell>
        </row>
        <row r="1252">
          <cell r="A1252" t="str">
            <v>O.02.000.062560</v>
          </cell>
          <cell r="B1252" t="str">
            <v>Tubo de PVC rígido PxB com virola, linha esgoto série reforçada ´R´, DN= 75mm</v>
          </cell>
          <cell r="C1252" t="str">
            <v>M</v>
          </cell>
          <cell r="D1252">
            <v>24.09</v>
          </cell>
        </row>
        <row r="1253">
          <cell r="A1253" t="str">
            <v>O.02.000.062561</v>
          </cell>
          <cell r="B1253" t="str">
            <v>Tubo de PVC rígido PxB com virola, linha esgoto série reforçada ´R´, DN= 100mm</v>
          </cell>
          <cell r="C1253" t="str">
            <v>M</v>
          </cell>
          <cell r="D1253">
            <v>38.17</v>
          </cell>
        </row>
        <row r="1254">
          <cell r="A1254" t="str">
            <v>O.02.000.062562</v>
          </cell>
          <cell r="B1254" t="str">
            <v>Tubo de PVC rígido PxB com virola, linha esgoto série reforçada ´R´, DN= 150mm</v>
          </cell>
          <cell r="C1254" t="str">
            <v>M</v>
          </cell>
          <cell r="D1254">
            <v>75.41</v>
          </cell>
        </row>
        <row r="1255">
          <cell r="A1255" t="str">
            <v>O.02.000.062570</v>
          </cell>
          <cell r="B1255" t="str">
            <v>Tubo de PVC rígido PBA, classe 15, DN= 50mm</v>
          </cell>
          <cell r="C1255" t="str">
            <v>M</v>
          </cell>
          <cell r="D1255">
            <v>25.64</v>
          </cell>
        </row>
        <row r="1256">
          <cell r="A1256" t="str">
            <v>O.02.000.062571</v>
          </cell>
          <cell r="B1256" t="str">
            <v>Tubo de PVC rígido PBA, classe 15, DN= 75mm</v>
          </cell>
          <cell r="C1256" t="str">
            <v>M</v>
          </cell>
          <cell r="D1256">
            <v>48.34</v>
          </cell>
        </row>
        <row r="1257">
          <cell r="A1257" t="str">
            <v>O.02.000.062572</v>
          </cell>
          <cell r="B1257" t="str">
            <v>Tubo de PVC rígido PBA, classe 15, DN= 100mm</v>
          </cell>
          <cell r="C1257" t="str">
            <v>M</v>
          </cell>
          <cell r="D1257">
            <v>99.2</v>
          </cell>
        </row>
        <row r="1258">
          <cell r="A1258" t="str">
            <v>O.02.000.062581</v>
          </cell>
          <cell r="B1258" t="str">
            <v>Tubo de PVC rígido tipo Coletor Esgoto, DN= 100mm</v>
          </cell>
          <cell r="C1258" t="str">
            <v>M</v>
          </cell>
          <cell r="D1258">
            <v>34.92</v>
          </cell>
        </row>
        <row r="1259">
          <cell r="A1259" t="str">
            <v>O.02.000.062583</v>
          </cell>
          <cell r="B1259" t="str">
            <v>Tubo de PVC rígido tipo Coletor Esgoto, DN= 150mm</v>
          </cell>
          <cell r="C1259" t="str">
            <v>M</v>
          </cell>
          <cell r="D1259">
            <v>71.510000000000005</v>
          </cell>
        </row>
        <row r="1260">
          <cell r="A1260" t="str">
            <v>O.02.000.062584</v>
          </cell>
          <cell r="B1260" t="str">
            <v>Tubo de PVC rígido tipo Coletor Esgoto, DN= 200mm</v>
          </cell>
          <cell r="C1260" t="str">
            <v>M</v>
          </cell>
          <cell r="D1260">
            <v>114.28</v>
          </cell>
        </row>
        <row r="1261">
          <cell r="A1261" t="str">
            <v>O.02.000.062585</v>
          </cell>
          <cell r="B1261" t="str">
            <v>Tubo de PVC rígido tipo Coletor Esgoto, DN= 250mm</v>
          </cell>
          <cell r="C1261" t="str">
            <v>M</v>
          </cell>
          <cell r="D1261">
            <v>193.93</v>
          </cell>
        </row>
        <row r="1262">
          <cell r="A1262" t="str">
            <v>O.02.000.062586</v>
          </cell>
          <cell r="B1262" t="str">
            <v>Tubo de PVC rígido tipo Coletor Esgoto, DN= 300mm</v>
          </cell>
          <cell r="C1262" t="str">
            <v>M</v>
          </cell>
          <cell r="D1262">
            <v>321.58</v>
          </cell>
        </row>
        <row r="1263">
          <cell r="A1263" t="str">
            <v>O.02.000.062591</v>
          </cell>
          <cell r="B1263" t="str">
            <v>Caixa de areia em PVC de 100 mm, ref. Tigre ou equivalente</v>
          </cell>
          <cell r="C1263" t="str">
            <v>UN</v>
          </cell>
          <cell r="D1263">
            <v>352.21</v>
          </cell>
        </row>
        <row r="1264">
          <cell r="A1264" t="str">
            <v>O.02.000.063513</v>
          </cell>
          <cell r="B1264" t="str">
            <v>Registro de pressão PVC soldável DN= 25mm (3/4´)</v>
          </cell>
          <cell r="C1264" t="str">
            <v>UN</v>
          </cell>
          <cell r="D1264">
            <v>12</v>
          </cell>
        </row>
        <row r="1265">
          <cell r="A1265" t="str">
            <v>O.02.000.064510</v>
          </cell>
          <cell r="B1265" t="str">
            <v>Sifão de PVC rígido tipo copo 1´ x 1 1/2´, com tubo de ligação ajustável; ref. Akros 43.003-2 ou equivalente</v>
          </cell>
          <cell r="C1265" t="str">
            <v>UN</v>
          </cell>
          <cell r="D1265">
            <v>24.95</v>
          </cell>
        </row>
        <row r="1266">
          <cell r="A1266" t="str">
            <v>O.02.000.065572</v>
          </cell>
          <cell r="B1266" t="str">
            <v>Válvula para lavatório em PVC- ref. Astra ou equivalente</v>
          </cell>
          <cell r="C1266" t="str">
            <v>UN</v>
          </cell>
          <cell r="D1266">
            <v>5.72</v>
          </cell>
        </row>
        <row r="1267">
          <cell r="A1267" t="str">
            <v>O.02.000.067501</v>
          </cell>
          <cell r="B1267" t="str">
            <v>Caixa sifonada em PVC rígido de 150 x 150 x 50 mm</v>
          </cell>
          <cell r="C1267" t="str">
            <v>UN</v>
          </cell>
          <cell r="D1267">
            <v>36.700000000000003</v>
          </cell>
        </row>
        <row r="1268">
          <cell r="A1268" t="str">
            <v>O.02.000.067509</v>
          </cell>
          <cell r="B1268" t="str">
            <v>Caixa sifonada em PVC rígido de 250 x 230 x 75 mm, com tampa cega</v>
          </cell>
          <cell r="C1268" t="str">
            <v>UN</v>
          </cell>
          <cell r="D1268">
            <v>111.59</v>
          </cell>
        </row>
        <row r="1269">
          <cell r="A1269" t="str">
            <v>O.02.000.067510</v>
          </cell>
          <cell r="B1269" t="str">
            <v>Ralo seco em PVC rígido de 100 x 40 mm</v>
          </cell>
          <cell r="C1269" t="str">
            <v>UN</v>
          </cell>
          <cell r="D1269">
            <v>12.68</v>
          </cell>
        </row>
        <row r="1270">
          <cell r="A1270" t="str">
            <v>O.02.000.067512</v>
          </cell>
          <cell r="B1270" t="str">
            <v>Caixa sifonada em PVC rígido de 100 x 150 x 50 mm</v>
          </cell>
          <cell r="C1270" t="str">
            <v>UN</v>
          </cell>
          <cell r="D1270">
            <v>29.82</v>
          </cell>
        </row>
        <row r="1271">
          <cell r="A1271" t="str">
            <v>O.02.000.067514</v>
          </cell>
          <cell r="B1271" t="str">
            <v>Caixa sifonada em PVC rígido de 250 x 172 x 50 mm, com tampa cega</v>
          </cell>
          <cell r="C1271" t="str">
            <v>UN</v>
          </cell>
          <cell r="D1271">
            <v>92.44</v>
          </cell>
        </row>
        <row r="1272">
          <cell r="A1272" t="str">
            <v>O.02.000.067527</v>
          </cell>
          <cell r="B1272" t="str">
            <v>Caixa sifonada em PVC rígido de 100 x 100 x 50 mm</v>
          </cell>
          <cell r="C1272" t="str">
            <v>UN</v>
          </cell>
          <cell r="D1272">
            <v>15.71</v>
          </cell>
        </row>
        <row r="1273">
          <cell r="A1273" t="str">
            <v>O.02.000.069514</v>
          </cell>
          <cell r="B1273" t="str">
            <v>Solução limpadora para PVC</v>
          </cell>
          <cell r="C1273" t="str">
            <v>L</v>
          </cell>
          <cell r="D1273">
            <v>51.88</v>
          </cell>
        </row>
        <row r="1274">
          <cell r="A1274" t="str">
            <v>O.02.000.069520</v>
          </cell>
          <cell r="B1274" t="str">
            <v>Condutor circular em PVC 88mm, ref. Aquapluv-AP da Tigre ou equivalente</v>
          </cell>
          <cell r="C1274" t="str">
            <v>M</v>
          </cell>
          <cell r="D1274">
            <v>48.69</v>
          </cell>
        </row>
        <row r="1275">
          <cell r="A1275" t="str">
            <v>O.02.000.069521</v>
          </cell>
          <cell r="B1275" t="str">
            <v>Calha em PVC de 125mm, inclusive emenda e suporte, ref. Aquapluv AP da Tigre</v>
          </cell>
          <cell r="C1275" t="str">
            <v>M</v>
          </cell>
          <cell r="D1275">
            <v>69.510000000000005</v>
          </cell>
        </row>
        <row r="1276">
          <cell r="A1276" t="str">
            <v>O.02.000.090596</v>
          </cell>
          <cell r="B1276" t="str">
            <v>Tubo de PVC rígido DEFoFo, DN= 150mm (DE= 170mm), ref. Vinilfer</v>
          </cell>
          <cell r="C1276" t="str">
            <v>M</v>
          </cell>
          <cell r="D1276">
            <v>160.65</v>
          </cell>
        </row>
        <row r="1277">
          <cell r="A1277" t="str">
            <v>O.02.000.090600</v>
          </cell>
          <cell r="B1277" t="str">
            <v>Bengala em PVC rígido para o ramal de entrada, diâmetro de 32 mm, padrão Eletropaulo; ref. Coflex ou equivalente</v>
          </cell>
          <cell r="C1277" t="str">
            <v>UN</v>
          </cell>
          <cell r="D1277">
            <v>34.049999999999997</v>
          </cell>
        </row>
        <row r="1278">
          <cell r="A1278" t="str">
            <v>O.02.000.090637</v>
          </cell>
          <cell r="B1278" t="str">
            <v>Tubo de PVC rígido DEFoFo, DN= 100mm (DE= 118mm), ref. Vinilfer</v>
          </cell>
          <cell r="C1278" t="str">
            <v>M</v>
          </cell>
          <cell r="D1278">
            <v>74.03</v>
          </cell>
        </row>
        <row r="1279">
          <cell r="A1279" t="str">
            <v>O.02.000.090829</v>
          </cell>
          <cell r="B1279" t="str">
            <v>Caixa sifonada em PVC rígido de 150 x 185 x 75 mm, ref. Tigre</v>
          </cell>
          <cell r="C1279" t="str">
            <v>UN</v>
          </cell>
          <cell r="D1279">
            <v>46.12</v>
          </cell>
        </row>
        <row r="1280">
          <cell r="A1280" t="str">
            <v>O.03.000.061340</v>
          </cell>
          <cell r="B1280" t="str">
            <v>Tubo em polietileno de alta densidade PEAD PE 100 SDR17, DE 160 mm, PN-10, soldado</v>
          </cell>
          <cell r="C1280" t="str">
            <v>M</v>
          </cell>
          <cell r="D1280">
            <v>141.31</v>
          </cell>
        </row>
        <row r="1281">
          <cell r="A1281" t="str">
            <v>O.03.000.061341</v>
          </cell>
          <cell r="B1281" t="str">
            <v>Tubo em polietileno de alta densidade PEAD PE 100 SDR17, DE 200 mm, PN-10, soldado</v>
          </cell>
          <cell r="C1281" t="str">
            <v>M</v>
          </cell>
          <cell r="D1281">
            <v>235.38</v>
          </cell>
        </row>
        <row r="1282">
          <cell r="A1282" t="str">
            <v>O.03.000.061342</v>
          </cell>
          <cell r="B1282" t="str">
            <v>Tubo em polietileno de alta densidade PEAD PE 100 SDR17, DE 225 mm, PN-10, soldado</v>
          </cell>
          <cell r="C1282" t="str">
            <v>M</v>
          </cell>
          <cell r="D1282">
            <v>253.24</v>
          </cell>
        </row>
        <row r="1283">
          <cell r="A1283" t="str">
            <v>O.03.000.062681</v>
          </cell>
          <cell r="B1283" t="str">
            <v>Duto corrugado para dreno tipo Kananet, DN= 3´</v>
          </cell>
          <cell r="C1283" t="str">
            <v>M</v>
          </cell>
          <cell r="D1283">
            <v>12.95</v>
          </cell>
        </row>
        <row r="1284">
          <cell r="A1284" t="str">
            <v>O.03.000.062682</v>
          </cell>
          <cell r="B1284" t="str">
            <v>Duto corrugado para dreno tipo Kananet, DN= 4´</v>
          </cell>
          <cell r="C1284" t="str">
            <v>M</v>
          </cell>
          <cell r="D1284">
            <v>17.59</v>
          </cell>
        </row>
        <row r="1285">
          <cell r="A1285" t="str">
            <v>O.03.000.062683</v>
          </cell>
          <cell r="B1285" t="str">
            <v>Duto corrugado para dreno tipo Kananet, DN= 2 1/2´</v>
          </cell>
          <cell r="C1285" t="str">
            <v>M</v>
          </cell>
          <cell r="D1285">
            <v>10.16</v>
          </cell>
        </row>
        <row r="1286">
          <cell r="A1286" t="str">
            <v>O.03.000.062684</v>
          </cell>
          <cell r="B1286" t="str">
            <v>Duto corrugado para dreno tipo Kananet, DN= 6´</v>
          </cell>
          <cell r="C1286" t="str">
            <v>M</v>
          </cell>
          <cell r="D1286">
            <v>44.75</v>
          </cell>
        </row>
        <row r="1287">
          <cell r="A1287" t="str">
            <v>O.03.000.062686</v>
          </cell>
          <cell r="B1287" t="str">
            <v>Duto corrugado para dreno tipo Kananet, DN= 8´</v>
          </cell>
          <cell r="C1287" t="str">
            <v>M</v>
          </cell>
          <cell r="D1287">
            <v>34.840000000000003</v>
          </cell>
        </row>
        <row r="1288">
          <cell r="A1288" t="str">
            <v>O.03.000.062690</v>
          </cell>
          <cell r="B1288" t="str">
            <v>Tubo em polietileno de alta densidade corrugado para drenagem, ponta/bolsa/anel de vedação, SN4, DN/DI = 250 mm, ref. KNTS da Kanaflex, Tigre ADS ou equivalente</v>
          </cell>
          <cell r="C1288" t="str">
            <v>M</v>
          </cell>
          <cell r="D1288">
            <v>98.47</v>
          </cell>
        </row>
        <row r="1289">
          <cell r="A1289" t="str">
            <v>O.03.000.062691</v>
          </cell>
          <cell r="B1289" t="str">
            <v>Tubo em polietileno de alta densidade corrugado para drenagem, ponta/bolsa/anel de vedação, SN4, DN/DI = 300 mm, ref. KNTS da Kanaflex, Tigre ADS ou equivalente</v>
          </cell>
          <cell r="C1289" t="str">
            <v>M</v>
          </cell>
          <cell r="D1289">
            <v>125.37</v>
          </cell>
        </row>
        <row r="1290">
          <cell r="A1290" t="str">
            <v>O.03.000.062692</v>
          </cell>
          <cell r="B1290" t="str">
            <v>Tubo em polietileno de alta densidade corrugado para drenagem, ponta/bolsa/anel de vedação, SN4, DN/DI = 400 mm, ref. KNTS da Kanaflex, Tigre ADS ou equivalente</v>
          </cell>
          <cell r="C1290" t="str">
            <v>M</v>
          </cell>
          <cell r="D1290">
            <v>201.41</v>
          </cell>
        </row>
        <row r="1291">
          <cell r="A1291" t="str">
            <v>O.03.000.062693</v>
          </cell>
          <cell r="B1291" t="str">
            <v>Tubo em polietileno de alta densidade corrugado para drenagem, ponta/bolsa/anel de vedação, SN4, DN/DI = 500 mm, ref. KNTS da Kanaflex, Tigre ADS ou equivalente</v>
          </cell>
          <cell r="C1291" t="str">
            <v>M</v>
          </cell>
          <cell r="D1291">
            <v>304.98</v>
          </cell>
        </row>
        <row r="1292">
          <cell r="A1292" t="str">
            <v>O.03.000.062694</v>
          </cell>
          <cell r="B1292" t="str">
            <v>Tubo em polietileno de alta densidade corrugado para drenagem, ponta/bolsa/anel de vedação, SN4, DN/DI = 600 mm, ref. KNTS da Kanaflex, Tigre ADS ou equivalente</v>
          </cell>
          <cell r="C1292" t="str">
            <v>M</v>
          </cell>
          <cell r="D1292">
            <v>455.18</v>
          </cell>
        </row>
        <row r="1293">
          <cell r="A1293" t="str">
            <v>O.03.000.062695</v>
          </cell>
          <cell r="B1293" t="str">
            <v>Tubo em polietileno de alta densidade corrugado para drenagem, ponta/bolsa/anel de vedação, SN4, DN/DI = 800 mm, ref. KNTS da Kanaflex, Tigre ADS ou equivalente</v>
          </cell>
          <cell r="C1293" t="str">
            <v>M</v>
          </cell>
          <cell r="D1293">
            <v>717.13</v>
          </cell>
        </row>
        <row r="1294">
          <cell r="A1294" t="str">
            <v>O.03.000.062696</v>
          </cell>
          <cell r="B1294" t="str">
            <v>Tubo em polietileno de alta densidade corrugado para drenagem, ponta/bolsa/anel de vedação, SN4, DN/DI = 1000 mm, ref. KNTS da Kanaflex, Tigre ADS ou equivalente</v>
          </cell>
          <cell r="C1294" t="str">
            <v>M</v>
          </cell>
          <cell r="D1294">
            <v>1003.92</v>
          </cell>
        </row>
        <row r="1295">
          <cell r="A1295" t="str">
            <v>O.03.000.062697</v>
          </cell>
          <cell r="B1295" t="str">
            <v>Tubo em polietileno de alta densidade corrugado para drenagem, ponta/bolsa/anel de vedação, SN4, DN/DI = 1200 mm, ref. KNTS da Kanaflex, Tigre ADS ou equivalente</v>
          </cell>
          <cell r="C1295" t="str">
            <v>M</v>
          </cell>
          <cell r="D1295">
            <v>1518.27</v>
          </cell>
        </row>
        <row r="1296">
          <cell r="A1296" t="str">
            <v>O.04.000.020472</v>
          </cell>
          <cell r="B1296" t="str">
            <v>Tubo em aço carbono preto sem costura, SCH 40 DN= 6´</v>
          </cell>
          <cell r="C1296" t="str">
            <v>M</v>
          </cell>
          <cell r="D1296">
            <v>491.09</v>
          </cell>
        </row>
        <row r="1297">
          <cell r="A1297" t="str">
            <v>O.04.000.021101</v>
          </cell>
          <cell r="B1297" t="str">
            <v>Tubo de aço carbono preto sem costura, SCH 40 DN= 3´</v>
          </cell>
          <cell r="C1297" t="str">
            <v>M</v>
          </cell>
          <cell r="D1297">
            <v>179.19</v>
          </cell>
        </row>
        <row r="1298">
          <cell r="A1298" t="str">
            <v>O.04.000.021102</v>
          </cell>
          <cell r="B1298" t="str">
            <v>Tubo de aço carbono preto sem costura, SCH 40 DN= 8´</v>
          </cell>
          <cell r="C1298" t="str">
            <v>M</v>
          </cell>
          <cell r="D1298">
            <v>700.81</v>
          </cell>
        </row>
        <row r="1299">
          <cell r="A1299" t="str">
            <v>O.04.000.021105</v>
          </cell>
          <cell r="B1299" t="str">
            <v>Tubo em aço carbono preto sem costura SCH 40 DN= 1 1/2´</v>
          </cell>
          <cell r="C1299" t="str">
            <v>M</v>
          </cell>
          <cell r="D1299">
            <v>70.260000000000005</v>
          </cell>
        </row>
        <row r="1300">
          <cell r="A1300" t="str">
            <v>O.04.000.021106</v>
          </cell>
          <cell r="B1300" t="str">
            <v>Tubo de aço carbono preto sem costura SCH 40 DN= 2 1/2´</v>
          </cell>
          <cell r="C1300" t="str">
            <v>M</v>
          </cell>
          <cell r="D1300">
            <v>150.55000000000001</v>
          </cell>
        </row>
        <row r="1301">
          <cell r="A1301" t="str">
            <v>O.04.000.021107</v>
          </cell>
          <cell r="B1301" t="str">
            <v>Tubo de aço carbono preto sem costura SCH 40 DN= 4´</v>
          </cell>
          <cell r="C1301" t="str">
            <v>M</v>
          </cell>
          <cell r="D1301">
            <v>253.76</v>
          </cell>
        </row>
        <row r="1302">
          <cell r="A1302" t="str">
            <v>O.04.000.021126</v>
          </cell>
          <cell r="B1302" t="str">
            <v>Tubo de aço carbono preto sem costura SCH 40 DN= 5´</v>
          </cell>
          <cell r="C1302" t="str">
            <v>M</v>
          </cell>
          <cell r="D1302">
            <v>355.27</v>
          </cell>
        </row>
        <row r="1303">
          <cell r="A1303" t="str">
            <v>O.04.000.021127</v>
          </cell>
          <cell r="B1303" t="str">
            <v>Tubo de aço carbono preto sem costura SCH 40 DN= 2´</v>
          </cell>
          <cell r="C1303" t="str">
            <v>M</v>
          </cell>
          <cell r="D1303">
            <v>92.62</v>
          </cell>
        </row>
        <row r="1304">
          <cell r="A1304" t="str">
            <v>O.04.000.021128</v>
          </cell>
          <cell r="B1304" t="str">
            <v>Tubo de aço carbono preto sem costura SCH 40 DN= 1 1/4´</v>
          </cell>
          <cell r="C1304" t="str">
            <v>M</v>
          </cell>
          <cell r="D1304">
            <v>58.99</v>
          </cell>
        </row>
        <row r="1305">
          <cell r="A1305" t="str">
            <v>O.04.000.021129</v>
          </cell>
          <cell r="B1305" t="str">
            <v>Tubo de aço carbono preto sem costura SCH-40 DN= 1´</v>
          </cell>
          <cell r="C1305" t="str">
            <v>M</v>
          </cell>
          <cell r="D1305">
            <v>48.24</v>
          </cell>
        </row>
        <row r="1306">
          <cell r="A1306" t="str">
            <v>O.04.000.021134</v>
          </cell>
          <cell r="B1306" t="str">
            <v>Tubo de aço carbono preto sem costura, SCH 40 DN= 3 1/2´</v>
          </cell>
          <cell r="C1306" t="str">
            <v>M</v>
          </cell>
          <cell r="D1306">
            <v>224.13</v>
          </cell>
        </row>
        <row r="1307">
          <cell r="A1307" t="str">
            <v>O.04.000.021308</v>
          </cell>
          <cell r="B1307" t="str">
            <v>Tubo de aço carbono preto com costura, SCH 40 DN= 10´</v>
          </cell>
          <cell r="C1307" t="str">
            <v>M</v>
          </cell>
          <cell r="D1307">
            <v>937.94</v>
          </cell>
        </row>
        <row r="1308">
          <cell r="A1308" t="str">
            <v>O.04.000.021309</v>
          </cell>
          <cell r="B1308" t="str">
            <v>Tubo de aço carbono preto com costura, SCH 40 DN= 12´</v>
          </cell>
          <cell r="C1308" t="str">
            <v>M</v>
          </cell>
          <cell r="D1308">
            <v>1342.7</v>
          </cell>
        </row>
        <row r="1309">
          <cell r="A1309" t="str">
            <v>O.04.000.064079</v>
          </cell>
          <cell r="B1309" t="str">
            <v>Válvula esfera passagem plena, extremidades rosqueáveis, corpo aço carbono fundido, esfera aço inoxidável, DN= 1.1/4´, classe 150lbs para vapor, 600lbs para água, óleo e gás</v>
          </cell>
          <cell r="C1309" t="str">
            <v>UN</v>
          </cell>
          <cell r="D1309">
            <v>223.81</v>
          </cell>
        </row>
        <row r="1310">
          <cell r="A1310" t="str">
            <v>O.04.000.064080</v>
          </cell>
          <cell r="B1310" t="str">
            <v>Válvula esfera passagem plena, extremidades rosqueáveis, corpo em aço carbono fundido, esfera em aço inoxidável, DN= 1/2´, classe 150lbs para vapor, 600lbs para água, óleo e gás</v>
          </cell>
          <cell r="C1310" t="str">
            <v>UN</v>
          </cell>
          <cell r="D1310">
            <v>86.04</v>
          </cell>
        </row>
        <row r="1311">
          <cell r="A1311" t="str">
            <v>O.04.000.064081</v>
          </cell>
          <cell r="B1311" t="str">
            <v>Válvula esfera passagem plena, extremidades rosqueáveis, corpo aço carbono fundido, esfera aço inoxidável, DN= 3/4´, classe 150lbs para vapor, 600lbs para água, óleo e gás</v>
          </cell>
          <cell r="C1311" t="str">
            <v>UN</v>
          </cell>
          <cell r="D1311">
            <v>122.54</v>
          </cell>
        </row>
        <row r="1312">
          <cell r="A1312" t="str">
            <v>O.04.000.064082</v>
          </cell>
          <cell r="B1312" t="str">
            <v>Válvula esfera passagem plena, extremidades rosqueáveis, corpo aço carbono fundido, esfera aço inoxidável, DN= 1´, classe 150lbs para vapor, 600lbs para água, óleo e gás</v>
          </cell>
          <cell r="C1312" t="str">
            <v>UN</v>
          </cell>
          <cell r="D1312">
            <v>147.03</v>
          </cell>
        </row>
        <row r="1313">
          <cell r="A1313" t="str">
            <v>O.04.000.064096</v>
          </cell>
          <cell r="B1313" t="str">
            <v>Válvula globo em aço carbono forjado, extremidades rosqueáveis; haste, disco, anel e junta em aço inoxidável, DN= 3/4', classe 800lbs para vapor; 2000lbs para água óleo e gás</v>
          </cell>
          <cell r="C1313" t="str">
            <v>UN</v>
          </cell>
          <cell r="D1313">
            <v>386.22</v>
          </cell>
        </row>
        <row r="1314">
          <cell r="A1314" t="str">
            <v>O.04.000.064097</v>
          </cell>
          <cell r="B1314" t="str">
            <v>Válvula globo em aço carbono forjado, extremidades rosqueáveis; haste, disco, anel e junta em aço inoxidável, DN= 1', classe 800lbs para vapor; 200lbs para água óleo e gás</v>
          </cell>
          <cell r="C1314" t="str">
            <v>UN</v>
          </cell>
          <cell r="D1314">
            <v>532.04999999999995</v>
          </cell>
        </row>
        <row r="1315">
          <cell r="A1315" t="str">
            <v>O.04.000.064098</v>
          </cell>
          <cell r="B1315" t="str">
            <v>Válvula globo em aço carbono forjado, extremidades rosqueáveis; haste, disco, anel e junta em aço inoxidável, DN=1 1/2', classe 800lbs para vapor; 200lbs para água óleo e gás</v>
          </cell>
          <cell r="C1315" t="str">
            <v>UN</v>
          </cell>
          <cell r="D1315">
            <v>948.01</v>
          </cell>
        </row>
        <row r="1316">
          <cell r="A1316" t="str">
            <v>O.04.000.064099</v>
          </cell>
          <cell r="B1316" t="str">
            <v>Válvula globo em aço carbono forjado, extremidades rosqueáveis; haste, disco, anel e junta em aço inoxidável, DN= 2', classe 800lbs para vapor; 200lbs para água óleo e gás</v>
          </cell>
          <cell r="C1316" t="str">
            <v>UN</v>
          </cell>
          <cell r="D1316">
            <v>1339.52</v>
          </cell>
        </row>
        <row r="1317">
          <cell r="A1317" t="str">
            <v>O.04.000.064164</v>
          </cell>
          <cell r="B1317" t="str">
            <v>Chave de fluxo tipo palheta, para líquidos, com conexão tipo macho diâmetro 1´, ref. AT2011 da Contech ou equivalente</v>
          </cell>
          <cell r="C1317" t="str">
            <v>UN</v>
          </cell>
          <cell r="D1317">
            <v>91.65</v>
          </cell>
        </row>
        <row r="1318">
          <cell r="A1318" t="str">
            <v>O.04.000.064608</v>
          </cell>
          <cell r="B1318" t="str">
            <v>Chave de fluxo de água com retardo eletrônico de 0 a 100 segundos, para tubulações com diâmetros de 1" a 6", funcionamento por palheta, conexão BSP</v>
          </cell>
          <cell r="C1318" t="str">
            <v>UN</v>
          </cell>
          <cell r="D1318">
            <v>470.66</v>
          </cell>
        </row>
        <row r="1319">
          <cell r="A1319" t="str">
            <v>O.04.000.068502</v>
          </cell>
          <cell r="B1319" t="str">
            <v>CAP (tampão) em aço SCH 80, diâmetro de 3/4" soldável para tamponamento de tubulação</v>
          </cell>
          <cell r="C1319" t="str">
            <v>UN</v>
          </cell>
          <cell r="D1319">
            <v>8.2200000000000006</v>
          </cell>
        </row>
        <row r="1320">
          <cell r="A1320" t="str">
            <v>O.04.000.068508</v>
          </cell>
          <cell r="B1320" t="str">
            <v>Válvula de esfera monobloco em aço carbono, diâmetro de 1/2", com passagem plena e rosca BSP</v>
          </cell>
          <cell r="C1320" t="str">
            <v>UN</v>
          </cell>
          <cell r="D1320">
            <v>73.25</v>
          </cell>
        </row>
        <row r="1321">
          <cell r="A1321" t="str">
            <v>O.04.000.068509</v>
          </cell>
          <cell r="B1321" t="str">
            <v>Tê em aço SCH 80, diâmetro de 1/2", soldável</v>
          </cell>
          <cell r="C1321" t="str">
            <v>UN</v>
          </cell>
          <cell r="D1321">
            <v>33.74</v>
          </cell>
        </row>
        <row r="1322">
          <cell r="A1322" t="str">
            <v>O.04.000.068541</v>
          </cell>
          <cell r="B1322" t="str">
            <v>Manômetro em aço carbono, com mostrador de 4´, escalas: 0-4 , 0-7 / 0-10 / 0-17 / 0-21 / 0-28 kg/cm²</v>
          </cell>
          <cell r="C1322" t="str">
            <v>UN</v>
          </cell>
          <cell r="D1322">
            <v>180.51</v>
          </cell>
        </row>
        <row r="1323">
          <cell r="A1323" t="str">
            <v>O.04.000.068542</v>
          </cell>
          <cell r="B1323" t="str">
            <v>Filtro Y em aço carbono, classe 150 libras, diâmetro nominal 4', conexões flangeadas 150, tela 1,2mm em aço inoxidável, referência 34C da Spirax Sarco ou equivalente</v>
          </cell>
          <cell r="C1323" t="str">
            <v>UN</v>
          </cell>
          <cell r="D1323">
            <v>4332.43</v>
          </cell>
        </row>
        <row r="1324">
          <cell r="A1324" t="str">
            <v>O.04.000.092866</v>
          </cell>
          <cell r="B1324" t="str">
            <v>Curva 90° em ferro fundido com flange, classe PN-10, DN= 50mm</v>
          </cell>
          <cell r="C1324" t="str">
            <v>UN</v>
          </cell>
          <cell r="D1324">
            <v>249.19</v>
          </cell>
        </row>
        <row r="1325">
          <cell r="A1325" t="str">
            <v>O.05.000.026519</v>
          </cell>
          <cell r="B1325" t="str">
            <v>Ventosa em ferro dúctil, simples rosqueada, classe PN-25, DN= 3/4´</v>
          </cell>
          <cell r="C1325" t="str">
            <v>UN</v>
          </cell>
          <cell r="D1325">
            <v>875.54</v>
          </cell>
        </row>
        <row r="1326">
          <cell r="A1326" t="str">
            <v>O.05.000.026520</v>
          </cell>
          <cell r="B1326" t="str">
            <v>Ventosa em ferro dúctil , tríplice função, flangeada, classe PN-10, DN= 50mm</v>
          </cell>
          <cell r="C1326" t="str">
            <v>UN</v>
          </cell>
          <cell r="D1326">
            <v>2368.8200000000002</v>
          </cell>
        </row>
        <row r="1327">
          <cell r="A1327" t="str">
            <v>O.05.000.036504</v>
          </cell>
          <cell r="B1327" t="str">
            <v>Tampão em ferro fundido, com tampa articulada, diâmetro de 900mm, classe D400; referência Afer, Alea, JM, EBF ou equivalente</v>
          </cell>
          <cell r="C1327" t="str">
            <v>UN</v>
          </cell>
          <cell r="D1327">
            <v>1555.12</v>
          </cell>
        </row>
        <row r="1328">
          <cell r="A1328" t="str">
            <v>O.05.000.036507</v>
          </cell>
          <cell r="B1328" t="str">
            <v>Tampão em ferro dúctil de Ø 600mm, classe 125 (ruptura &gt;125 kN), conforme NBR 10160/2005</v>
          </cell>
          <cell r="C1328" t="str">
            <v>UN</v>
          </cell>
          <cell r="D1328">
            <v>387.39</v>
          </cell>
        </row>
        <row r="1329">
          <cell r="A1329" t="str">
            <v>O.05.000.036508</v>
          </cell>
          <cell r="B1329" t="str">
            <v>Tampão em ferro dúctil de Ø 600mm, classe 250 (ruptura &gt;250 kN), conforme NBR 10160/2005</v>
          </cell>
          <cell r="C1329" t="str">
            <v>UN</v>
          </cell>
          <cell r="D1329">
            <v>382.15</v>
          </cell>
        </row>
        <row r="1330">
          <cell r="A1330" t="str">
            <v>O.05.000.036521</v>
          </cell>
          <cell r="B1330" t="str">
            <v>Tampão em ferro dúctil de Ø 600mm, classe 400 (ruptura &gt;400 kN), conforme NBR 10160/2005</v>
          </cell>
          <cell r="C1330" t="str">
            <v>UN</v>
          </cell>
          <cell r="D1330">
            <v>412.16</v>
          </cell>
        </row>
        <row r="1331">
          <cell r="A1331" t="str">
            <v>O.05.000.036522</v>
          </cell>
          <cell r="B1331" t="str">
            <v>Tampão ferro dúctil de 400 x 400 mm, classe 125 (ruptura &gt; 125 kN), conforme NBR 10160/2005</v>
          </cell>
          <cell r="C1331" t="str">
            <v>UN</v>
          </cell>
          <cell r="D1331">
            <v>204.08</v>
          </cell>
        </row>
        <row r="1332">
          <cell r="A1332" t="str">
            <v>O.05.000.036524</v>
          </cell>
          <cell r="B1332" t="str">
            <v>Tampão ferro dúctil de 500 x 500 mm, classe 125 (ruptura &gt; 125 kN), para tráfego leve, conforme NBR 10160/2005</v>
          </cell>
          <cell r="C1332" t="str">
            <v>UN</v>
          </cell>
          <cell r="D1332">
            <v>300.17</v>
          </cell>
        </row>
        <row r="1333">
          <cell r="A1333" t="str">
            <v>O.05.000.036527</v>
          </cell>
          <cell r="B1333" t="str">
            <v>Tampão ferro dúctil de 600 x 600 mm, classe 125 (ruptura &gt; 125 kN), para tráfego leve, conforme NBR 10160/2005</v>
          </cell>
          <cell r="C1333" t="str">
            <v>UN</v>
          </cell>
          <cell r="D1333">
            <v>375.29</v>
          </cell>
        </row>
        <row r="1334">
          <cell r="A1334" t="str">
            <v>O.05.000.043699</v>
          </cell>
          <cell r="B1334" t="str">
            <v>Punho de manobra de alavanca retrátil sem bloqueio kirk, com articulador de acionamento e biela; ref. GV-A03D+GV-A02+biela da Senner, NP9022+NP9108-NP9112 da American Fuse, PR+AR+TD100 da Dreyffus Pel ou equivalente</v>
          </cell>
          <cell r="C1334" t="str">
            <v>UN</v>
          </cell>
          <cell r="D1334">
            <v>577.6</v>
          </cell>
        </row>
        <row r="1335">
          <cell r="A1335" t="str">
            <v>O.05.000.061004</v>
          </cell>
          <cell r="B1335" t="str">
            <v>Tubo em ferro fundido de 150mm, para esgoto, ref. PB SME linha predial da Saint-gobain ou equivalente</v>
          </cell>
          <cell r="C1335" t="str">
            <v>M</v>
          </cell>
          <cell r="D1335">
            <v>342.23</v>
          </cell>
        </row>
        <row r="1336">
          <cell r="A1336" t="str">
            <v>O.05.000.061015</v>
          </cell>
          <cell r="B1336" t="str">
            <v>Tubo em ferro fundido com PxP, TCLA, DN= 100mm sem juntas e conexões, ref. Barbara ou equivalente</v>
          </cell>
          <cell r="C1336" t="str">
            <v>M</v>
          </cell>
          <cell r="D1336">
            <v>612.33000000000004</v>
          </cell>
        </row>
        <row r="1337">
          <cell r="A1337" t="str">
            <v>O.05.000.061016</v>
          </cell>
          <cell r="B1337" t="str">
            <v>Tubo em ferro fundido com PxP, TCLA, DN= 200mm, sem juntas e conexões, ref. Barbara ou equivalente</v>
          </cell>
          <cell r="C1337" t="str">
            <v>M</v>
          </cell>
          <cell r="D1337">
            <v>850.9</v>
          </cell>
        </row>
        <row r="1338">
          <cell r="A1338" t="str">
            <v>O.05.000.061017</v>
          </cell>
          <cell r="B1338" t="str">
            <v>Flange avulso em ferro fundido classe PN-10, DN= 100mm, ref. Barbara ou equivalente</v>
          </cell>
          <cell r="C1338" t="str">
            <v>UN</v>
          </cell>
          <cell r="D1338">
            <v>195.08</v>
          </cell>
        </row>
        <row r="1339">
          <cell r="A1339" t="str">
            <v>O.05.000.061018</v>
          </cell>
          <cell r="B1339" t="str">
            <v>Flange avulso em ferro fundido classe PN-10, DN= 200mm, ref. Barbara ou equivalente</v>
          </cell>
          <cell r="C1339" t="str">
            <v>UN</v>
          </cell>
          <cell r="D1339">
            <v>323.70999999999998</v>
          </cell>
        </row>
        <row r="1340">
          <cell r="A1340" t="str">
            <v>O.05.000.061019</v>
          </cell>
          <cell r="B1340" t="str">
            <v>Curva de 90° em ferro fundido com flanges, classe PN-10, DN= 100mm</v>
          </cell>
          <cell r="C1340" t="str">
            <v>UN</v>
          </cell>
          <cell r="D1340">
            <v>343.79</v>
          </cell>
        </row>
        <row r="1341">
          <cell r="A1341" t="str">
            <v>O.05.000.061020</v>
          </cell>
          <cell r="B1341" t="str">
            <v>Tubo em ferro fundido de 150mm, classe k-7 JGS, ref. Barbara ou equivalente</v>
          </cell>
          <cell r="C1341" t="str">
            <v>M</v>
          </cell>
          <cell r="D1341">
            <v>545.21</v>
          </cell>
        </row>
        <row r="1342">
          <cell r="A1342" t="str">
            <v>O.05.000.061021</v>
          </cell>
          <cell r="B1342" t="str">
            <v>Tubo em ferro fundido de 200mm, classe k-7 JGS, ref. Barbara ou equivalente</v>
          </cell>
          <cell r="C1342" t="str">
            <v>M</v>
          </cell>
          <cell r="D1342">
            <v>648.80999999999995</v>
          </cell>
        </row>
        <row r="1343">
          <cell r="A1343" t="str">
            <v>O.05.000.061022</v>
          </cell>
          <cell r="B1343" t="str">
            <v>Tubo em ferro fundido de 250mm, classe k-7 JGS, ref. Barbara ou equivalente</v>
          </cell>
          <cell r="C1343" t="str">
            <v>M</v>
          </cell>
          <cell r="D1343">
            <v>802.26</v>
          </cell>
        </row>
        <row r="1344">
          <cell r="A1344" t="str">
            <v>O.05.000.061023</v>
          </cell>
          <cell r="B1344" t="str">
            <v>Tubo em ferro fundido de 350mm, classe k-7 JGS, ref. Barbara ou equivalente</v>
          </cell>
          <cell r="C1344" t="str">
            <v>M</v>
          </cell>
          <cell r="D1344">
            <v>1224.04</v>
          </cell>
        </row>
        <row r="1345">
          <cell r="A1345" t="str">
            <v>O.05.000.061026</v>
          </cell>
          <cell r="B1345" t="str">
            <v>Tubo em ferro fundido com PxP, TCLA, DN= 80mm sem juntas e conexões, ref. Barbará ou equivalente</v>
          </cell>
          <cell r="C1345" t="str">
            <v>M</v>
          </cell>
          <cell r="D1345">
            <v>457.26</v>
          </cell>
        </row>
        <row r="1346">
          <cell r="A1346" t="str">
            <v>O.05.000.061027</v>
          </cell>
          <cell r="B1346" t="str">
            <v>Tubo em ferro fundido com PxP, TCLA, DN= 150mm sem juntas e conexões, ref. Barbará ou equivalente</v>
          </cell>
          <cell r="C1346" t="str">
            <v>M</v>
          </cell>
          <cell r="D1346">
            <v>715.4</v>
          </cell>
        </row>
        <row r="1347">
          <cell r="A1347" t="str">
            <v>O.05.000.061028</v>
          </cell>
          <cell r="B1347" t="str">
            <v>Tubo em ferro fundido com PxP, TCLA, DN= 250mm sem juntas e conexões, ref. Barbará ou equivalente</v>
          </cell>
          <cell r="C1347" t="str">
            <v>M</v>
          </cell>
          <cell r="D1347">
            <v>947.86</v>
          </cell>
        </row>
        <row r="1348">
          <cell r="A1348" t="str">
            <v>O.05.000.061030</v>
          </cell>
          <cell r="B1348" t="str">
            <v>Tubo em ferro fundido com PxP, TCLA, DN= 300mm sem juntas e conexões, ref. Barbará ou equivalente</v>
          </cell>
          <cell r="C1348" t="str">
            <v>M</v>
          </cell>
          <cell r="D1348">
            <v>1268.29</v>
          </cell>
        </row>
        <row r="1349">
          <cell r="A1349" t="str">
            <v>O.05.000.061033</v>
          </cell>
          <cell r="B1349" t="str">
            <v>Flange avulso em ferro fundido classe PN-10, DN= 80mm, ref. Barbara ou equivalente</v>
          </cell>
          <cell r="C1349" t="str">
            <v>UN</v>
          </cell>
          <cell r="D1349">
            <v>134.87</v>
          </cell>
        </row>
        <row r="1350">
          <cell r="A1350" t="str">
            <v>O.05.000.061034</v>
          </cell>
          <cell r="B1350" t="str">
            <v>Flange avulso em ferro fundido classe PN-10, DN= 150mm, ref. Barbará ou equivalente</v>
          </cell>
          <cell r="C1350" t="str">
            <v>UN</v>
          </cell>
          <cell r="D1350">
            <v>258.92</v>
          </cell>
        </row>
        <row r="1351">
          <cell r="A1351" t="str">
            <v>O.05.000.061035</v>
          </cell>
          <cell r="B1351" t="str">
            <v>Flange avulso em ferro fundido classe PN-10, DN= 250mm, ref. Barbará ou equivalente</v>
          </cell>
          <cell r="C1351" t="str">
            <v>UN</v>
          </cell>
          <cell r="D1351">
            <v>419.61</v>
          </cell>
        </row>
        <row r="1352">
          <cell r="A1352" t="str">
            <v>O.05.000.061036</v>
          </cell>
          <cell r="B1352" t="str">
            <v>Flange avulso em ferro fundido classe PN-10, DN= 300mm, ref. Barbará ou equivalente</v>
          </cell>
          <cell r="C1352" t="str">
            <v>UN</v>
          </cell>
          <cell r="D1352">
            <v>569.52</v>
          </cell>
        </row>
        <row r="1353">
          <cell r="A1353" t="str">
            <v>O.05.000.061041</v>
          </cell>
          <cell r="B1353" t="str">
            <v>Tubo em ferro fundido de 200mm, classe k-9 JGS, ref. Barbará ou equivalente</v>
          </cell>
          <cell r="C1353" t="str">
            <v>M</v>
          </cell>
          <cell r="D1353">
            <v>732.69</v>
          </cell>
        </row>
        <row r="1354">
          <cell r="A1354" t="str">
            <v>O.05.000.061048</v>
          </cell>
          <cell r="B1354" t="str">
            <v>Curva de 90° em ferro fundido com flanges, classe PN-10, DN= 80mm</v>
          </cell>
          <cell r="C1354" t="str">
            <v>UN</v>
          </cell>
          <cell r="D1354">
            <v>280.39</v>
          </cell>
        </row>
        <row r="1355">
          <cell r="A1355" t="str">
            <v>O.05.000.061049</v>
          </cell>
          <cell r="B1355" t="str">
            <v>Curva de 90° em ferro fundido com flanges, classe PN-10, DN= 150mm</v>
          </cell>
          <cell r="C1355" t="str">
            <v>UN</v>
          </cell>
          <cell r="D1355">
            <v>479.08</v>
          </cell>
        </row>
        <row r="1356">
          <cell r="A1356" t="str">
            <v>O.05.000.061073</v>
          </cell>
          <cell r="B1356" t="str">
            <v>Te em ferro fundido com flanges, classe PN-10, DN= 80mm com derivação 80x80mm, ref. Barbará ou equivalente</v>
          </cell>
          <cell r="C1356" t="str">
            <v>UN</v>
          </cell>
          <cell r="D1356">
            <v>448.22</v>
          </cell>
        </row>
        <row r="1357">
          <cell r="A1357" t="str">
            <v>O.05.000.061074</v>
          </cell>
          <cell r="B1357" t="str">
            <v>Te em ferro fundido com flanges, classe PN-10, DN= 100mm com derivação 100x80mm, ref. Barbará ou equivalente</v>
          </cell>
          <cell r="C1357" t="str">
            <v>UN</v>
          </cell>
          <cell r="D1357">
            <v>545.20000000000005</v>
          </cell>
        </row>
        <row r="1358">
          <cell r="A1358" t="str">
            <v>O.05.000.061076</v>
          </cell>
          <cell r="B1358" t="str">
            <v>Te em ferro fundido com flanges, classe PN-10, DN= 150mm com derivação 150x150mm, ref. Barbará ou equivalente</v>
          </cell>
          <cell r="C1358" t="str">
            <v>UN</v>
          </cell>
          <cell r="D1358">
            <v>879.67</v>
          </cell>
        </row>
        <row r="1359">
          <cell r="A1359" t="str">
            <v>O.05.000.061101</v>
          </cell>
          <cell r="B1359" t="str">
            <v>Tubo em ferro fundido de 150mm, classe k-9 JGS, ref. Barbará ou equivalente</v>
          </cell>
          <cell r="C1359" t="str">
            <v>M</v>
          </cell>
          <cell r="D1359">
            <v>597.16</v>
          </cell>
        </row>
        <row r="1360">
          <cell r="A1360" t="str">
            <v>O.05.000.061102</v>
          </cell>
          <cell r="B1360" t="str">
            <v>Tubo em ferro fundido de 300mm, classe k-9 JGS, ref. Barbará ou equivalente</v>
          </cell>
          <cell r="C1360" t="str">
            <v>M</v>
          </cell>
          <cell r="D1360">
            <v>979.88</v>
          </cell>
        </row>
        <row r="1361">
          <cell r="A1361" t="str">
            <v>O.05.000.061107</v>
          </cell>
          <cell r="B1361" t="str">
            <v>Tubo em ferro fundido de 300mm, classe k-7 JGS, ref. Barbará ou equivalente</v>
          </cell>
          <cell r="C1361" t="str">
            <v>M</v>
          </cell>
          <cell r="D1361">
            <v>1012.11</v>
          </cell>
        </row>
        <row r="1362">
          <cell r="A1362" t="str">
            <v>O.05.000.061108</v>
          </cell>
          <cell r="B1362" t="str">
            <v>Tubo em ferro fundido de 100mm, classe K-9 JGS, ref. Barbará ou equivalente</v>
          </cell>
          <cell r="C1362" t="str">
            <v>M</v>
          </cell>
          <cell r="D1362">
            <v>476.77</v>
          </cell>
        </row>
        <row r="1363">
          <cell r="A1363" t="str">
            <v>O.05.000.061109</v>
          </cell>
          <cell r="B1363" t="str">
            <v>Tubo em ferro fundido de 80mm, classe k-9 JGS, ref. Barbará ou equivalente</v>
          </cell>
          <cell r="C1363" t="str">
            <v>M</v>
          </cell>
          <cell r="D1363">
            <v>473.35</v>
          </cell>
        </row>
        <row r="1364">
          <cell r="A1364" t="str">
            <v>O.05.000.061110</v>
          </cell>
          <cell r="B1364" t="str">
            <v>Tubo em ferro fundido de 250mm, classe k-9 JGS, ref. Barbará ou equivalente</v>
          </cell>
          <cell r="C1364" t="str">
            <v>M</v>
          </cell>
          <cell r="D1364">
            <v>824.99</v>
          </cell>
        </row>
        <row r="1365">
          <cell r="A1365" t="str">
            <v>O.05.000.061111</v>
          </cell>
          <cell r="B1365" t="str">
            <v>Tubo em ferro fundido de 350mm, classe k-9 JGS, ref. Barbará ou equivalente</v>
          </cell>
          <cell r="C1365" t="str">
            <v>M</v>
          </cell>
          <cell r="D1365">
            <v>1303.97</v>
          </cell>
        </row>
        <row r="1366">
          <cell r="A1366" t="str">
            <v>O.05.000.061117</v>
          </cell>
          <cell r="B1366" t="str">
            <v>Tubo em ferro fundido de 100 mm, predial para esgoto e pluvial, ref. TPSMU 300237 da Saint Gobain ou equivalente</v>
          </cell>
          <cell r="C1366" t="str">
            <v>M</v>
          </cell>
          <cell r="D1366">
            <v>243.5</v>
          </cell>
        </row>
        <row r="1367">
          <cell r="A1367" t="str">
            <v>O.05.000.061118</v>
          </cell>
          <cell r="B1367" t="str">
            <v>Tubo em ferro fundido de 150 mm, predial para esgoto e pluvial, ref. TPSMU 300332 da Saint Gobain ou equivalente</v>
          </cell>
          <cell r="C1367" t="str">
            <v>M</v>
          </cell>
          <cell r="D1367">
            <v>260.93</v>
          </cell>
        </row>
        <row r="1368">
          <cell r="A1368" t="str">
            <v>O.05.000.061119</v>
          </cell>
          <cell r="B1368" t="str">
            <v>Junta rapid de união em aço inoxidável com parafuso, para tubo em ferro fundido, DN= 100 mm; ref. JR SMUI 300497 da Saint Gobain ou equivalente</v>
          </cell>
          <cell r="C1368" t="str">
            <v>UN</v>
          </cell>
          <cell r="D1368">
            <v>132.06</v>
          </cell>
        </row>
        <row r="1369">
          <cell r="A1369" t="str">
            <v>O.05.000.061120</v>
          </cell>
          <cell r="B1369" t="str">
            <v>Junta rapid de união em aço inoxidável com parafuso, para tubo em ferro fundido, DN= 150 mm; ref. JR SMUI 300505 da Saint Gobain ou equivalente</v>
          </cell>
          <cell r="C1369" t="str">
            <v>UN</v>
          </cell>
          <cell r="D1369">
            <v>244.18</v>
          </cell>
        </row>
        <row r="1370">
          <cell r="A1370" t="str">
            <v>O.05.000.061121</v>
          </cell>
          <cell r="B1370" t="str">
            <v>Conjunto de ancoragem para tubo em ferro fundido predial SMU, DN= 100 mm, ref. CASMU 300071 da Saint Gobain ou equivalente</v>
          </cell>
          <cell r="C1370" t="str">
            <v>UN</v>
          </cell>
          <cell r="D1370">
            <v>1325.81</v>
          </cell>
        </row>
        <row r="1371">
          <cell r="A1371" t="str">
            <v>O.05.000.061122</v>
          </cell>
          <cell r="B1371" t="str">
            <v>Tubo em ferro fundido de 50 mm, predial para esgoto e pluvial, ref. TPSMU 300128 da Saint Gobain ou equivalente</v>
          </cell>
          <cell r="C1371" t="str">
            <v>M</v>
          </cell>
          <cell r="D1371">
            <v>163.89</v>
          </cell>
        </row>
        <row r="1372">
          <cell r="A1372" t="str">
            <v>O.05.000.061123</v>
          </cell>
          <cell r="B1372" t="str">
            <v>Tubo em ferro fundido de 75 mm, predial para esgoto e pluvial, ref. TPSMU 300172 da Saint Gobain ou equivalente</v>
          </cell>
          <cell r="C1372" t="str">
            <v>M</v>
          </cell>
          <cell r="D1372">
            <v>197.87</v>
          </cell>
        </row>
        <row r="1373">
          <cell r="A1373" t="str">
            <v>O.05.000.061124</v>
          </cell>
          <cell r="B1373" t="str">
            <v>Tubo em ferro fundido de 200 mm, predial para esgoto e pluvial, ref. TPSMU 300374 da Saint Gobain ou equivalente</v>
          </cell>
          <cell r="C1373" t="str">
            <v>M</v>
          </cell>
          <cell r="D1373">
            <v>584.03</v>
          </cell>
        </row>
        <row r="1374">
          <cell r="A1374" t="str">
            <v>O.05.000.061125</v>
          </cell>
          <cell r="B1374" t="str">
            <v>Junta rapid de união em aço inoxidável com parafuso, para tubo em ferro fundido, DN= 50 mm; ref. JR SMUI 300489 da Saint Gobain ou equivalente</v>
          </cell>
          <cell r="C1374" t="str">
            <v>UN</v>
          </cell>
          <cell r="D1374">
            <v>93.93</v>
          </cell>
        </row>
        <row r="1375">
          <cell r="A1375" t="str">
            <v>O.05.000.061126</v>
          </cell>
          <cell r="B1375" t="str">
            <v>Junta rapid de união em aço inoxidável com parafuso, para tubo em ferro fundido, DN= 75 mm; ref. JR SMUI 300493 da Saint Gobain ou equivalente</v>
          </cell>
          <cell r="C1375" t="str">
            <v>UN</v>
          </cell>
          <cell r="D1375">
            <v>112.36</v>
          </cell>
        </row>
        <row r="1376">
          <cell r="A1376" t="str">
            <v>O.05.000.061127</v>
          </cell>
          <cell r="B1376" t="str">
            <v>Junta rapid de união em aço inoxidável com parafuso, para tubo em ferro fundido, DN= 200 mm; ref. JR SMUI 300509 da Saint Gobain ou equivalente</v>
          </cell>
          <cell r="C1376" t="str">
            <v>UN</v>
          </cell>
          <cell r="D1376">
            <v>401.27</v>
          </cell>
        </row>
        <row r="1377">
          <cell r="A1377" t="str">
            <v>O.05.000.061128</v>
          </cell>
          <cell r="B1377" t="str">
            <v>Conjunto de ancoragem para tubo em ferro fundido predial SMU, DN= 50 mm, ref. CASMU 300065 da Saint Gobain ou equivalente</v>
          </cell>
          <cell r="C1377" t="str">
            <v>CJ</v>
          </cell>
          <cell r="D1377">
            <v>1287.98</v>
          </cell>
        </row>
        <row r="1378">
          <cell r="A1378" t="str">
            <v>O.05.000.061129</v>
          </cell>
          <cell r="B1378" t="str">
            <v>Conjunto de ancoragem para tubo em ferro fundido predial SMU, DN= 75 mm, ref. CASMU 300068 da Saint Gobain ou equivalente</v>
          </cell>
          <cell r="C1378" t="str">
            <v>CJ</v>
          </cell>
          <cell r="D1378">
            <v>1289.01</v>
          </cell>
        </row>
        <row r="1379">
          <cell r="A1379" t="str">
            <v>O.05.000.061130</v>
          </cell>
          <cell r="B1379" t="str">
            <v>Conjunto de ancoragem para tubo em ferro fundido predial SMU, DN= 150 mm, ref. CASMU 300076 da Saint Gobain ou equivalente</v>
          </cell>
          <cell r="C1379" t="str">
            <v>CJ</v>
          </cell>
          <cell r="D1379">
            <v>1809.87</v>
          </cell>
        </row>
        <row r="1380">
          <cell r="A1380" t="str">
            <v>O.05.000.061131</v>
          </cell>
          <cell r="B1380" t="str">
            <v>Conjunto de ancoragem para tubo em ferro fundido predial SMU, DN= 200 mm, ref. CASMU 300080 da Saint Gobain ou equivalente</v>
          </cell>
          <cell r="C1380" t="str">
            <v>CJ</v>
          </cell>
          <cell r="D1380">
            <v>3124.51</v>
          </cell>
        </row>
        <row r="1381">
          <cell r="A1381" t="str">
            <v>O.05.000.061133</v>
          </cell>
          <cell r="B1381" t="str">
            <v>Joelho 45° em ferro fundido, linha predial tradicional, DN= 50 mm, ref. J45SBB 315912 Saint-Gobain ou equivalente</v>
          </cell>
          <cell r="C1381" t="str">
            <v>UN</v>
          </cell>
          <cell r="D1381">
            <v>69.2</v>
          </cell>
        </row>
        <row r="1382">
          <cell r="A1382" t="str">
            <v>O.05.000.061134</v>
          </cell>
          <cell r="B1382" t="str">
            <v>Joelho 45° em ferro fundido, linha predial tradicional, DN= 75 mm  ref. J45SBB 315913 Saint-Gobain ou equivalente</v>
          </cell>
          <cell r="C1382" t="str">
            <v>UN</v>
          </cell>
          <cell r="D1382">
            <v>92.45</v>
          </cell>
        </row>
        <row r="1383">
          <cell r="A1383" t="str">
            <v>O.05.000.061135</v>
          </cell>
          <cell r="B1383" t="str">
            <v>Joelho 45° em ferro fundido, linha predial tradicional, DN= 100 mm  ref. J45SBB 315914 Saint-Gobain ou equivalente</v>
          </cell>
          <cell r="C1383" t="str">
            <v>UN</v>
          </cell>
          <cell r="D1383">
            <v>121.11</v>
          </cell>
        </row>
        <row r="1384">
          <cell r="A1384" t="str">
            <v>O.05.000.061136</v>
          </cell>
          <cell r="B1384" t="str">
            <v>Joelho 45° em ferro fundido, linha predial tradicional, DN= 150 mm, ref. J45SBB 315915 Saint-Gobain ou equivalente</v>
          </cell>
          <cell r="C1384" t="str">
            <v>UN</v>
          </cell>
          <cell r="D1384">
            <v>199.33</v>
          </cell>
        </row>
        <row r="1385">
          <cell r="A1385" t="str">
            <v>O.05.000.061137</v>
          </cell>
          <cell r="B1385" t="str">
            <v>Joelho 87° 30' em ferro fundido, linha predial tradicional, DN= 50 mm, ref. J87SBB 315916 Saint-Gobain ou equivalente</v>
          </cell>
          <cell r="C1385" t="str">
            <v>UN</v>
          </cell>
          <cell r="D1385">
            <v>101.54</v>
          </cell>
        </row>
        <row r="1386">
          <cell r="A1386" t="str">
            <v>O.05.000.061138</v>
          </cell>
          <cell r="B1386" t="str">
            <v>Joelho 87° 30' em ferro fundido, linha predial tradicional, DN= 75 mm, ref. J87SBB 315919 Saint-Gobain ou equivalente</v>
          </cell>
          <cell r="C1386" t="str">
            <v>UN</v>
          </cell>
          <cell r="D1386">
            <v>134.91</v>
          </cell>
        </row>
        <row r="1387">
          <cell r="A1387" t="str">
            <v>O.05.000.061139</v>
          </cell>
          <cell r="B1387" t="str">
            <v>Joelho 87° 30' em ferro fundido, linha predial tradicional, DN= 100 mm, ref. J87SBB 315920 Saint-Gobain ou equivalente</v>
          </cell>
          <cell r="C1387" t="str">
            <v>UN</v>
          </cell>
          <cell r="D1387">
            <v>186.49</v>
          </cell>
        </row>
        <row r="1388">
          <cell r="A1388" t="str">
            <v>O.05.000.061140</v>
          </cell>
          <cell r="B1388" t="str">
            <v>Joelho 87° 30' em ferro fundido, linha predial tradicional, DN= 150 mm, ref. J87SBB 315921 Saint-Gobain ou equivalente</v>
          </cell>
          <cell r="C1388" t="str">
            <v>UN</v>
          </cell>
          <cell r="D1388">
            <v>256.17</v>
          </cell>
        </row>
        <row r="1389">
          <cell r="A1389" t="str">
            <v>O.05.000.061141</v>
          </cell>
          <cell r="B1389" t="str">
            <v>Luva bolsa/bolsa em ferro fundido, linha predial tradicional, DN= 50 mm, ref. LBBSBB 315937 Saint-Gobain ou equivalente</v>
          </cell>
          <cell r="C1389" t="str">
            <v>UN</v>
          </cell>
          <cell r="D1389">
            <v>69.959999999999994</v>
          </cell>
        </row>
        <row r="1390">
          <cell r="A1390" t="str">
            <v>O.05.000.061142</v>
          </cell>
          <cell r="B1390" t="str">
            <v>Luva bolsa/bolsa em ferro fundido, linha predial tradicional, DN= 75 mm, ref. LBBSBB 315938 Saint-Gobain ou equivalente</v>
          </cell>
          <cell r="C1390" t="str">
            <v>UN</v>
          </cell>
          <cell r="D1390">
            <v>72.819999999999993</v>
          </cell>
        </row>
        <row r="1391">
          <cell r="A1391" t="str">
            <v>O.05.000.061143</v>
          </cell>
          <cell r="B1391" t="str">
            <v>Luva bolsa/bolsa em ferro fundido, linha predial tradicional, DN= 100 mm, ref. LBBSBB 315939 Saint-Gobain ou equivalente</v>
          </cell>
          <cell r="C1391" t="str">
            <v>UN</v>
          </cell>
          <cell r="D1391">
            <v>102.48</v>
          </cell>
        </row>
        <row r="1392">
          <cell r="A1392" t="str">
            <v>O.05.000.061144</v>
          </cell>
          <cell r="B1392" t="str">
            <v>Luva bolsa/bolsa em ferro fundido, linha predial tradicional, DN= 150 mm, ref. LBBSBB 315940 Saint-Gobain ou equivalente</v>
          </cell>
          <cell r="C1392" t="str">
            <v>UN</v>
          </cell>
          <cell r="D1392">
            <v>143.94</v>
          </cell>
        </row>
        <row r="1393">
          <cell r="A1393" t="str">
            <v>O.05.000.061145</v>
          </cell>
          <cell r="B1393" t="str">
            <v>Placa cega em ferro fundido, linha predial tradicional, DN= 75 mm, ref. PCSBB 315942 Saint-Gobain ou equivalente</v>
          </cell>
          <cell r="C1393" t="str">
            <v>UN</v>
          </cell>
          <cell r="D1393">
            <v>58.99</v>
          </cell>
        </row>
        <row r="1394">
          <cell r="A1394" t="str">
            <v>O.05.000.061146</v>
          </cell>
          <cell r="B1394" t="str">
            <v>Placa cega em ferro fundido, linha predial tradicional, DN= 100 mm, ref. PCSBB 315943 Saint-Gobain ou equivalente</v>
          </cell>
          <cell r="C1394" t="str">
            <v>UN</v>
          </cell>
          <cell r="D1394">
            <v>67.16</v>
          </cell>
        </row>
        <row r="1395">
          <cell r="A1395" t="str">
            <v>O.05.000.061147</v>
          </cell>
          <cell r="B1395" t="str">
            <v>Junção 45° em ferro fundido, linha predial tradicional, DN= 50x50 mm  ref. YSBB 315923 Saint-Gobain ou equivalente</v>
          </cell>
          <cell r="C1395" t="str">
            <v>UN</v>
          </cell>
          <cell r="D1395">
            <v>126.72</v>
          </cell>
        </row>
        <row r="1396">
          <cell r="A1396" t="str">
            <v>O.05.000.061148</v>
          </cell>
          <cell r="B1396" t="str">
            <v>Junção 45° em ferro fundido, linha predial tradicional, DN= 75x50 mm  ref. YSBB 315924 Saint-Gobain ou equivalente</v>
          </cell>
          <cell r="C1396" t="str">
            <v>UN</v>
          </cell>
          <cell r="D1396">
            <v>152.5</v>
          </cell>
        </row>
        <row r="1397">
          <cell r="A1397" t="str">
            <v>O.05.000.061149</v>
          </cell>
          <cell r="B1397" t="str">
            <v>Junção 45° em ferro fundido, linha predial tradicional, DN= 75x75 mm  ref. YSBB 315925 Saint-Gobain ou equivalente</v>
          </cell>
          <cell r="C1397" t="str">
            <v>UN</v>
          </cell>
          <cell r="D1397">
            <v>193.38</v>
          </cell>
        </row>
        <row r="1398">
          <cell r="A1398" t="str">
            <v>O.05.000.061150</v>
          </cell>
          <cell r="B1398" t="str">
            <v>Junção 45° em ferro fundido, linha predial tradicional, DN= 100x50 mm  ref. YSBB 315926 Saint-Gobain ou equivalente</v>
          </cell>
          <cell r="C1398" t="str">
            <v>UN</v>
          </cell>
          <cell r="D1398">
            <v>167.49</v>
          </cell>
        </row>
        <row r="1399">
          <cell r="A1399" t="str">
            <v>O.05.000.061151</v>
          </cell>
          <cell r="B1399" t="str">
            <v>Junção 45° em ferro fundido, linha predial tradicional, DN= 100x75 mm  ref. YSBB 315927 Saint-Gobain ou equivalente</v>
          </cell>
          <cell r="C1399" t="str">
            <v>UN</v>
          </cell>
          <cell r="D1399">
            <v>192.71</v>
          </cell>
        </row>
        <row r="1400">
          <cell r="A1400" t="str">
            <v>O.05.000.061152</v>
          </cell>
          <cell r="B1400" t="str">
            <v>Junção 45° em ferro fundido, linha predial tradicional, DN= 100x100 mm  ref. YSBB 315928 Saint-Gobain ou equivalente</v>
          </cell>
          <cell r="C1400" t="str">
            <v>UN</v>
          </cell>
          <cell r="D1400">
            <v>231.39</v>
          </cell>
        </row>
        <row r="1401">
          <cell r="A1401" t="str">
            <v>O.05.000.061153</v>
          </cell>
          <cell r="B1401" t="str">
            <v>Junção 45° em ferro fundido, linha predial tradicional, DN= 150x100 mm  ref. YSBB 315930 Saint-Gobain ou equivalente</v>
          </cell>
          <cell r="C1401" t="str">
            <v>UN</v>
          </cell>
          <cell r="D1401">
            <v>274.95999999999998</v>
          </cell>
        </row>
        <row r="1402">
          <cell r="A1402" t="str">
            <v>O.05.000.061154</v>
          </cell>
          <cell r="B1402" t="str">
            <v>Junção dupla 45° em ferro fundido, linha predial tradicional, DN= 100 mm  ref. YDSBB 315932 Saint-Gobain ou equivalente</v>
          </cell>
          <cell r="C1402" t="str">
            <v>UN</v>
          </cell>
          <cell r="D1402">
            <v>316.86</v>
          </cell>
        </row>
        <row r="1403">
          <cell r="A1403" t="str">
            <v>O.05.000.061155</v>
          </cell>
          <cell r="B1403" t="str">
            <v>Te sanitário 87° 30' em ferro fundido, linha predial tradicional, DN= 50x50 mm, ref. TS87SBB 315953 Saint-Gobain ou equivalente</v>
          </cell>
          <cell r="C1403" t="str">
            <v>UN</v>
          </cell>
          <cell r="D1403">
            <v>127.92</v>
          </cell>
        </row>
        <row r="1404">
          <cell r="A1404" t="str">
            <v>O.05.000.061156</v>
          </cell>
          <cell r="B1404" t="str">
            <v>Te sanitário 87° 30' em ferro fundido, linha predial tradicional, DN= 75x50 mm, ref. TS87SBB 315954 Saint-Gobain ou equivalente</v>
          </cell>
          <cell r="C1404" t="str">
            <v>UN</v>
          </cell>
          <cell r="D1404">
            <v>146.6</v>
          </cell>
        </row>
        <row r="1405">
          <cell r="A1405" t="str">
            <v>O.05.000.061157</v>
          </cell>
          <cell r="B1405" t="str">
            <v>Te sanitário 87° 30' em ferro fundido, linha predial tradicional, DN= 75x75 mm, ref. TS87SBB 315955 Saint-Gobain ou equivalente</v>
          </cell>
          <cell r="C1405" t="str">
            <v>UN</v>
          </cell>
          <cell r="D1405">
            <v>173.15</v>
          </cell>
        </row>
        <row r="1406">
          <cell r="A1406" t="str">
            <v>O.05.000.061158</v>
          </cell>
          <cell r="B1406" t="str">
            <v>Te sanitário 87° 30' em ferro fundido, linha predial tradicional, DN= 100x50 mm, ref. TS87SBB 315956 Saint-Gobain ou equivalente</v>
          </cell>
          <cell r="C1406" t="str">
            <v>UN</v>
          </cell>
          <cell r="D1406">
            <v>169.99</v>
          </cell>
        </row>
        <row r="1407">
          <cell r="A1407" t="str">
            <v>O.05.000.061159</v>
          </cell>
          <cell r="B1407" t="str">
            <v>Te sanitário 87° 30' em ferro fundido, linha predial tradicional, DN= 100x75 mm, ref. TS87SBB 315957 Saint-Gobain ou equivalente</v>
          </cell>
          <cell r="C1407" t="str">
            <v>UN</v>
          </cell>
          <cell r="D1407">
            <v>180.63</v>
          </cell>
        </row>
        <row r="1408">
          <cell r="A1408" t="str">
            <v>O.05.000.061160</v>
          </cell>
          <cell r="B1408" t="str">
            <v>Te sanitário 87° 30' em ferro fundido, linha predial tradicional, DN= 100x100 mm, ref. TS87SBB 315958 Saint-Gobain ou equivalente</v>
          </cell>
          <cell r="C1408" t="str">
            <v>UN</v>
          </cell>
          <cell r="D1408">
            <v>234.34</v>
          </cell>
        </row>
        <row r="1409">
          <cell r="A1409" t="str">
            <v>O.05.000.061161</v>
          </cell>
          <cell r="B1409" t="str">
            <v>Bucha de redução em ferro fundido, linha predial tradicional, DN= 75x50 mm, ref. BRSBB 315906 Saint-Gobain ou equivalente</v>
          </cell>
          <cell r="C1409" t="str">
            <v>UN</v>
          </cell>
          <cell r="D1409">
            <v>47.83</v>
          </cell>
        </row>
        <row r="1410">
          <cell r="A1410" t="str">
            <v>O.05.000.061162</v>
          </cell>
          <cell r="B1410" t="str">
            <v>Bucha de redução em ferro fundido, linha predial tradicional, DN= 100x75 mm, ref. BRSBB 315907 Saint-Gobain ou equivalente</v>
          </cell>
          <cell r="C1410" t="str">
            <v>UN</v>
          </cell>
          <cell r="D1410">
            <v>53.56</v>
          </cell>
        </row>
        <row r="1411">
          <cell r="A1411" t="str">
            <v>O.05.000.061163</v>
          </cell>
          <cell r="B1411" t="str">
            <v>Bucha de redução em ferro fundido, linha predial tradicional, DN= 150x100 mm, ref. BRSBB 315908 Saint-Gobain ou equivalente</v>
          </cell>
          <cell r="C1411" t="str">
            <v>UN</v>
          </cell>
          <cell r="D1411">
            <v>143.44</v>
          </cell>
        </row>
        <row r="1412">
          <cell r="A1412" t="str">
            <v>O.05.000.061164</v>
          </cell>
          <cell r="B1412" t="str">
            <v>Joelho 87° em ferro fundido, linha predial SMU, DN= 100 mm, ref. J88SMU 300246 Saint-Gobain ou equivalente</v>
          </cell>
          <cell r="C1412" t="str">
            <v>UN</v>
          </cell>
          <cell r="D1412">
            <v>219.15</v>
          </cell>
        </row>
        <row r="1413">
          <cell r="A1413" t="str">
            <v>O.05.000.061165</v>
          </cell>
          <cell r="B1413" t="str">
            <v>Joelho 87° em ferro fundido, linha predial SMU, DN= 150 mm, ref. J88SMU 300338 Saint-Gobain ou equivalente</v>
          </cell>
          <cell r="C1413" t="str">
            <v>UN</v>
          </cell>
          <cell r="D1413">
            <v>455.04</v>
          </cell>
        </row>
        <row r="1414">
          <cell r="A1414" t="str">
            <v>O.05.000.061166</v>
          </cell>
          <cell r="B1414" t="str">
            <v>Junção 45° em ferro fundido, linha predial SMU, DN= 50x50 mm  ref. YSMU 300169 Saint-Gobain ou equivalente</v>
          </cell>
          <cell r="C1414" t="str">
            <v>UN</v>
          </cell>
          <cell r="D1414">
            <v>240.42</v>
          </cell>
        </row>
        <row r="1415">
          <cell r="A1415" t="str">
            <v>O.05.000.061167</v>
          </cell>
          <cell r="B1415" t="str">
            <v>Junção 45° em ferro fundido, linha predial SMU, DN= 75x50 mm  ref. YSMU 300195 Saint-Gobain ou equivalente</v>
          </cell>
          <cell r="C1415" t="str">
            <v>UN</v>
          </cell>
          <cell r="D1415">
            <v>277.49</v>
          </cell>
        </row>
        <row r="1416">
          <cell r="A1416" t="str">
            <v>O.05.000.061168</v>
          </cell>
          <cell r="B1416" t="str">
            <v>Junção 45° em ferro fundido, linha predial SMU, DN= 100x75 mm  ref. YSMU 300268 Saint-Gobain ou equivalente</v>
          </cell>
          <cell r="C1416" t="str">
            <v>UN</v>
          </cell>
          <cell r="D1416">
            <v>367.18</v>
          </cell>
        </row>
        <row r="1417">
          <cell r="A1417" t="str">
            <v>O.05.000.061169</v>
          </cell>
          <cell r="B1417" t="str">
            <v>Junção 45º em ferro fundido, predial SMU, DN = 100 x 100 mm, ref. YSMU 300298 da Saint Gobain ou equivalente</v>
          </cell>
          <cell r="C1417" t="str">
            <v>UN</v>
          </cell>
          <cell r="D1417">
            <v>388.67</v>
          </cell>
        </row>
        <row r="1418">
          <cell r="A1418" t="str">
            <v>O.05.000.061170</v>
          </cell>
          <cell r="B1418" t="str">
            <v>Junção 45º em ferro fundido, predial SMU, DN = 150 x 150 mm, ref. YSMU 300370 da Saint Gobain ou equivalente</v>
          </cell>
          <cell r="C1418" t="str">
            <v>UN</v>
          </cell>
          <cell r="D1418">
            <v>947.17</v>
          </cell>
        </row>
        <row r="1419">
          <cell r="A1419" t="str">
            <v>O.05.000.061172</v>
          </cell>
          <cell r="B1419" t="str">
            <v>Joelho 45° em ferro fundido, linha predial SMU, DN= 125 mm ref. J45SMU 300312 da Saint Gobain ou equivalente</v>
          </cell>
          <cell r="C1419" t="str">
            <v>UN</v>
          </cell>
          <cell r="D1419">
            <v>274.51</v>
          </cell>
        </row>
        <row r="1420">
          <cell r="A1420" t="str">
            <v>O.05.000.061173</v>
          </cell>
          <cell r="B1420" t="str">
            <v>Joelho 45º em ferro fundido, predial SMU, DN=150mm, ref. J45SMU 300340 da Saint Gobain ou equivalente</v>
          </cell>
          <cell r="C1420" t="str">
            <v>UN</v>
          </cell>
          <cell r="D1420">
            <v>365.78</v>
          </cell>
        </row>
        <row r="1421">
          <cell r="A1421" t="str">
            <v>O.05.000.061174</v>
          </cell>
          <cell r="B1421" t="str">
            <v>Tê de visita em ferro fundido linha predial SMU, DN= 125 mm, ref. TVSMU 300322 da Saint Gobain ou equivalente</v>
          </cell>
          <cell r="C1421" t="str">
            <v>UN</v>
          </cell>
          <cell r="D1421">
            <v>1184.3</v>
          </cell>
        </row>
        <row r="1422">
          <cell r="A1422" t="str">
            <v>O.05.000.061175</v>
          </cell>
          <cell r="B1422" t="str">
            <v>Conjunto de ancoragem para tubo em ferro fundido predial SMU, DN= 125 mm, ref. CASMU 300073 da Saint Gobain ou equivalente</v>
          </cell>
          <cell r="C1422" t="str">
            <v>CJ</v>
          </cell>
          <cell r="D1422">
            <v>1380.81</v>
          </cell>
        </row>
        <row r="1423">
          <cell r="A1423" t="str">
            <v>O.05.000.061176</v>
          </cell>
          <cell r="B1423" t="str">
            <v>Junta rapid de união aço inox, linha predial SMU, DN= 125mm e anel de vedação nitrílico ou EPDM, ref. JRSMUI da Saint Gobain ou equivalente</v>
          </cell>
          <cell r="C1423" t="str">
            <v>UN</v>
          </cell>
          <cell r="D1423">
            <v>228.21</v>
          </cell>
        </row>
        <row r="1424">
          <cell r="A1424" t="str">
            <v>O.05.000.061177</v>
          </cell>
          <cell r="B1424" t="str">
            <v>Abraçadeira dentada para travamento em aço inoxidável com parafuso aço zincado para tubo ferro fundido predial ADSMU DN 125mm da Saint Gobain ou equivalente</v>
          </cell>
          <cell r="C1424" t="str">
            <v>UN</v>
          </cell>
          <cell r="D1424">
            <v>530.45000000000005</v>
          </cell>
        </row>
        <row r="1425">
          <cell r="A1425" t="str">
            <v>O.05.000.061178</v>
          </cell>
          <cell r="B1425" t="str">
            <v>Abraçadeira dentada para travamento em aço inoxidável para tubo de ferro fundido predial ADSMU 300005 - DN = 150 mm</v>
          </cell>
          <cell r="C1425" t="str">
            <v>UN</v>
          </cell>
          <cell r="D1425">
            <v>601.58000000000004</v>
          </cell>
        </row>
        <row r="1426">
          <cell r="A1426" t="str">
            <v>O.05.000.061179</v>
          </cell>
          <cell r="B1426" t="str">
            <v>Redução excêntrica em ferro fundido, predial SMU, DN = 125 x 100 mm, ref. RESMU 300286 da Saint Gobain ou equivalente</v>
          </cell>
          <cell r="C1426" t="str">
            <v>UN</v>
          </cell>
          <cell r="D1426">
            <v>276.58</v>
          </cell>
        </row>
        <row r="1427">
          <cell r="A1427" t="str">
            <v>O.05.000.061180</v>
          </cell>
          <cell r="B1427" t="str">
            <v>Redução excêntrica em ferro fundido, predial SMU, DN = 150 x 75 mm, ref. RESMU 300219 da Saint Gobain ou equivalente</v>
          </cell>
          <cell r="C1427" t="str">
            <v>UN</v>
          </cell>
          <cell r="D1427">
            <v>624.66</v>
          </cell>
        </row>
        <row r="1428">
          <cell r="A1428" t="str">
            <v>O.05.000.061181</v>
          </cell>
          <cell r="B1428" t="str">
            <v>Redução excêntrica em ferro fundido, predial SMU, DN = 150 x 125 mm, ref. RESMU 300324 da Saint Gobain ou equivalente</v>
          </cell>
          <cell r="C1428" t="str">
            <v>UN</v>
          </cell>
          <cell r="D1428">
            <v>544.23</v>
          </cell>
        </row>
        <row r="1429">
          <cell r="A1429" t="str">
            <v>O.05.000.061182</v>
          </cell>
          <cell r="B1429" t="str">
            <v>Redução excêntrica em ferro fundido, predial SMU, DN = 200 x 125 mm, ref. RESMU 300326 da Saint Gobain ou equivalente</v>
          </cell>
          <cell r="C1429" t="str">
            <v>UN</v>
          </cell>
          <cell r="D1429">
            <v>660.3</v>
          </cell>
        </row>
        <row r="1430">
          <cell r="A1430" t="str">
            <v>O.05.000.061183</v>
          </cell>
          <cell r="B1430" t="str">
            <v>Tubo em ferro fundido com ponta e ponta, predial SMU - esgoto e pluvial - DN= 125 mm, ref. TPSMU 300306 da Saint Gobain ou equivalente</v>
          </cell>
          <cell r="C1430" t="str">
            <v>M</v>
          </cell>
          <cell r="D1430">
            <v>268.98</v>
          </cell>
        </row>
        <row r="1431">
          <cell r="A1431" t="str">
            <v>O.05.000.061184</v>
          </cell>
          <cell r="B1431" t="str">
            <v>Redução excêntrica em ferro fundido, predial SMU, DN = 200 x 150 mm, ref. RESMU 300362 da Saint Gobain ou equivalente</v>
          </cell>
          <cell r="C1431" t="str">
            <v>UN</v>
          </cell>
          <cell r="D1431">
            <v>660.55</v>
          </cell>
        </row>
        <row r="1432">
          <cell r="A1432" t="str">
            <v>O.05.000.061185</v>
          </cell>
          <cell r="B1432" t="str">
            <v>Flange avulso em ferro fundido classe PN-10, DN= 50mm, ref. Barbara ou equivalente</v>
          </cell>
          <cell r="C1432" t="str">
            <v>UN</v>
          </cell>
          <cell r="D1432">
            <v>85.32</v>
          </cell>
        </row>
        <row r="1433">
          <cell r="A1433" t="str">
            <v>O.05.000.061186</v>
          </cell>
          <cell r="B1433" t="str">
            <v>Joelho 88° em ferro fundido, linha predial SMU, DN= 200 mm, ref. J88SMU 300380 Saint-Gobain ou equivalente</v>
          </cell>
          <cell r="C1433" t="str">
            <v>UN</v>
          </cell>
          <cell r="D1433">
            <v>635.39</v>
          </cell>
        </row>
        <row r="1434">
          <cell r="A1434" t="str">
            <v>O.05.000.061187</v>
          </cell>
          <cell r="B1434" t="str">
            <v>Junção 45° em ferro fundido, linha predial YSMU, DN= 125x100 mm  ref. YSMU 300319 Saint-Gobain ou equivalente</v>
          </cell>
          <cell r="C1434" t="str">
            <v>UN</v>
          </cell>
          <cell r="D1434">
            <v>731.33</v>
          </cell>
        </row>
        <row r="1435">
          <cell r="A1435" t="str">
            <v>O.05.000.061188</v>
          </cell>
          <cell r="B1435" t="str">
            <v>Joelho 45° em ferro fundido, linha predial SMU, DN= 200 mm  ref. J45SMU 300382 da Saint Gobain ou equivalente</v>
          </cell>
          <cell r="C1435" t="str">
            <v>UN</v>
          </cell>
          <cell r="D1435">
            <v>807.63</v>
          </cell>
        </row>
        <row r="1436">
          <cell r="A1436" t="str">
            <v>O.05.000.061189</v>
          </cell>
          <cell r="B1436" t="str">
            <v>Junção 45° em ferro fundido, linha predial YSMU, DN= 150x100 mm  ref. YSMU 300350 Saint-Gobain ou equivalente</v>
          </cell>
          <cell r="C1436" t="str">
            <v>UN</v>
          </cell>
          <cell r="D1436">
            <v>1075.06</v>
          </cell>
        </row>
        <row r="1437">
          <cell r="A1437" t="str">
            <v>O.05.000.061190</v>
          </cell>
          <cell r="B1437" t="str">
            <v>Tampão simples em ferro fundido, predial SMU, DN = 150mm, ref. TPS SMU 300336 da Saint Gobain ou equivalente</v>
          </cell>
          <cell r="C1437" t="str">
            <v>UN</v>
          </cell>
          <cell r="D1437">
            <v>345.72</v>
          </cell>
        </row>
        <row r="1438">
          <cell r="A1438" t="str">
            <v>O.05.000.061192</v>
          </cell>
          <cell r="B1438" t="str">
            <v>Tampão simples em ferro fundido, predial SMU, DN = 200 mm, ref. TPSSMU MU20B1SC da Saint Gobain ou equivalente</v>
          </cell>
          <cell r="C1438" t="str">
            <v>UN</v>
          </cell>
          <cell r="D1438">
            <v>723.45</v>
          </cell>
        </row>
        <row r="1439">
          <cell r="A1439" t="str">
            <v>O.05.000.061195</v>
          </cell>
          <cell r="B1439" t="str">
            <v>Redução excêntrica em ferro fundido, predial (RE SMU) DN= 125 x 75 mm, ref. J88SMU 300216 Saint-Gobain ou equivalente</v>
          </cell>
          <cell r="C1439" t="str">
            <v>UN</v>
          </cell>
          <cell r="D1439">
            <v>265.89999999999998</v>
          </cell>
        </row>
        <row r="1440">
          <cell r="A1440" t="str">
            <v>O.05.000.061196</v>
          </cell>
          <cell r="B1440" t="str">
            <v>Junção 45° em ferro fundido, linha predial YSMU, DN= 200x100 mm  ref. YSMU 300388 Saint-Gobain ou equivalente</v>
          </cell>
          <cell r="C1440" t="str">
            <v>UN</v>
          </cell>
          <cell r="D1440">
            <v>1966.94</v>
          </cell>
        </row>
        <row r="1441">
          <cell r="A1441" t="str">
            <v>O.05.000.061197</v>
          </cell>
          <cell r="B1441" t="str">
            <v>Junção 45° em ferro fundido, linha predial YSMU, DN= 200x200 mm  ref. YSMU 300409 Saint-Gobain ou equivalente</v>
          </cell>
          <cell r="C1441" t="str">
            <v>UN</v>
          </cell>
          <cell r="D1441">
            <v>3592.19</v>
          </cell>
        </row>
        <row r="1442">
          <cell r="A1442" t="str">
            <v>O.05.000.061198</v>
          </cell>
          <cell r="B1442" t="str">
            <v>Tê de visita em ferro fundido linha predial SMU, DN= 150 mm, ref. TVSMU 300358 da Saint Gobain ou equivalente</v>
          </cell>
          <cell r="C1442" t="str">
            <v>UN</v>
          </cell>
          <cell r="D1442">
            <v>1570.72</v>
          </cell>
        </row>
        <row r="1443">
          <cell r="A1443" t="str">
            <v>O.05.000.061199</v>
          </cell>
          <cell r="B1443" t="str">
            <v>Tê de visita em ferro fundido linha predial SMU, DN= 200 mm, ref. TVSMU 300398 da Saint Gobain ou equivalente</v>
          </cell>
          <cell r="C1443" t="str">
            <v>UN</v>
          </cell>
          <cell r="D1443">
            <v>3062.03</v>
          </cell>
        </row>
        <row r="1444">
          <cell r="A1444" t="str">
            <v>O.05.000.061401</v>
          </cell>
          <cell r="B1444" t="str">
            <v>Redução em ferro fundido concêntrica com flange, classe PN-10, DN= 100 x 80 mm, ref. Barbara ou equivalente</v>
          </cell>
          <cell r="C1444" t="str">
            <v>UN</v>
          </cell>
          <cell r="D1444">
            <v>295.83</v>
          </cell>
        </row>
        <row r="1445">
          <cell r="A1445" t="str">
            <v>O.05.000.061402</v>
          </cell>
          <cell r="B1445" t="str">
            <v>Redução em ferro fundido concêntrica com flange, classe PN-10, DN= 150 x 80 mm, ref. Barbará ou equivalente</v>
          </cell>
          <cell r="C1445" t="str">
            <v>UN</v>
          </cell>
          <cell r="D1445">
            <v>559.91</v>
          </cell>
        </row>
        <row r="1446">
          <cell r="A1446" t="str">
            <v>O.05.000.061403</v>
          </cell>
          <cell r="B1446" t="str">
            <v>Redução em ferro fundido concêntrica com flange, classe PN-10, DN= 200 x 150 mm, ref. Barbará ou equivalente</v>
          </cell>
          <cell r="C1446" t="str">
            <v>UN</v>
          </cell>
          <cell r="D1446">
            <v>694.25</v>
          </cell>
        </row>
        <row r="1447">
          <cell r="A1447" t="str">
            <v>O.05.000.061404</v>
          </cell>
          <cell r="B1447" t="str">
            <v>Redução em ferro fundido concêntrica com flange, classe PN-10, DN= 250 x 200 mm, ref. Barbará ou equivalente</v>
          </cell>
          <cell r="C1447" t="str">
            <v>UN</v>
          </cell>
          <cell r="D1447">
            <v>1012.73</v>
          </cell>
        </row>
        <row r="1448">
          <cell r="A1448" t="str">
            <v>O.05.000.062010</v>
          </cell>
          <cell r="B1448" t="str">
            <v>Redução em ferro fundido excêntrica com flange, classe PN-10, DN= 100 x 80 mm, ref. Barbara ou equivalente</v>
          </cell>
          <cell r="C1448" t="str">
            <v>UN</v>
          </cell>
          <cell r="D1448">
            <v>398.3</v>
          </cell>
        </row>
        <row r="1449">
          <cell r="A1449" t="str">
            <v>O.05.000.062011</v>
          </cell>
          <cell r="B1449" t="str">
            <v>Redução em ferro fundido excêntrica com flange, classe PN-10, DN= 150 x 80 mm, ref. Barbará ou equivalente</v>
          </cell>
          <cell r="C1449" t="str">
            <v>UN</v>
          </cell>
          <cell r="D1449">
            <v>460.11</v>
          </cell>
        </row>
        <row r="1450">
          <cell r="A1450" t="str">
            <v>O.05.000.062012</v>
          </cell>
          <cell r="B1450" t="str">
            <v>Redução em ferro fundido excêntrica com flange, classe PN-10, DN= 200 x 150 mm, ref. Barbará ou equivalente</v>
          </cell>
          <cell r="C1450" t="str">
            <v>UN</v>
          </cell>
          <cell r="D1450">
            <v>707.55</v>
          </cell>
        </row>
        <row r="1451">
          <cell r="A1451" t="str">
            <v>O.05.000.062013</v>
          </cell>
          <cell r="B1451" t="str">
            <v>Redução em ferro fundido excêntrica com flange, classe PN-10, DN= 250 x 200 mm, ref. Barbará ou equivalente</v>
          </cell>
          <cell r="C1451" t="str">
            <v>UN</v>
          </cell>
          <cell r="D1451">
            <v>1167.24</v>
          </cell>
        </row>
        <row r="1452">
          <cell r="A1452" t="str">
            <v>O.05.000.062027</v>
          </cell>
          <cell r="B1452" t="str">
            <v>Redução concêntrica em ferro fundido com flange, classe PN-10, DN= 80x50mm</v>
          </cell>
          <cell r="C1452" t="str">
            <v>UN</v>
          </cell>
          <cell r="D1452">
            <v>297.05</v>
          </cell>
        </row>
        <row r="1453">
          <cell r="A1453" t="str">
            <v>O.05.000.062400</v>
          </cell>
          <cell r="B1453" t="str">
            <v>Joelho 45° em ferro fundido, SMU (J45SMU) DN= 50 mm</v>
          </cell>
          <cell r="C1453" t="str">
            <v>UN</v>
          </cell>
          <cell r="D1453">
            <v>134.03</v>
          </cell>
        </row>
        <row r="1454">
          <cell r="A1454" t="str">
            <v>O.05.000.062401</v>
          </cell>
          <cell r="B1454" t="str">
            <v>Joelho 45° em ferro fundido, SMU (J45SMU) DN= 75 mm</v>
          </cell>
          <cell r="C1454" t="str">
            <v>UN</v>
          </cell>
          <cell r="D1454">
            <v>192.33</v>
          </cell>
        </row>
        <row r="1455">
          <cell r="A1455" t="str">
            <v>O.05.000.062402</v>
          </cell>
          <cell r="B1455" t="str">
            <v>Joelho 45° em ferro fundido, SMU (J45SMU) DN= 100 mm</v>
          </cell>
          <cell r="C1455" t="str">
            <v>UN</v>
          </cell>
          <cell r="D1455">
            <v>187.52</v>
          </cell>
        </row>
        <row r="1456">
          <cell r="A1456" t="str">
            <v>O.05.000.062403</v>
          </cell>
          <cell r="B1456" t="str">
            <v>Redução excêntrica em ferro fundido, predial (RE SMU) DN= 75 x 50 mm</v>
          </cell>
          <cell r="C1456" t="str">
            <v>UN</v>
          </cell>
          <cell r="D1456">
            <v>157.44</v>
          </cell>
        </row>
        <row r="1457">
          <cell r="A1457" t="str">
            <v>O.05.000.062404</v>
          </cell>
          <cell r="B1457" t="str">
            <v>Redução excêntrica em ferro fundido, predial (RE SMU) DN= 100 x 75 mm</v>
          </cell>
          <cell r="C1457" t="str">
            <v>UN</v>
          </cell>
          <cell r="D1457">
            <v>204.59</v>
          </cell>
        </row>
        <row r="1458">
          <cell r="A1458" t="str">
            <v>O.05.000.062405</v>
          </cell>
          <cell r="B1458" t="str">
            <v>Joelho 88° em ferro fundido SMU (J88 SMU) DN= 50 mm</v>
          </cell>
          <cell r="C1458" t="str">
            <v>UN</v>
          </cell>
          <cell r="D1458">
            <v>198.92</v>
          </cell>
        </row>
        <row r="1459">
          <cell r="A1459" t="str">
            <v>O.05.000.062406</v>
          </cell>
          <cell r="B1459" t="str">
            <v>Junção 45° em ferro fundido SMU (Y SMU) DN= 75 x 75 mm</v>
          </cell>
          <cell r="C1459" t="str">
            <v>UN</v>
          </cell>
          <cell r="D1459">
            <v>304.45999999999998</v>
          </cell>
        </row>
        <row r="1460">
          <cell r="A1460" t="str">
            <v>O.05.000.062407</v>
          </cell>
          <cell r="B1460" t="str">
            <v>Te de visita em ferro fundido SMU (TV SMU) DN= 75 mm</v>
          </cell>
          <cell r="C1460" t="str">
            <v>UN</v>
          </cell>
          <cell r="D1460">
            <v>547.74</v>
          </cell>
        </row>
        <row r="1461">
          <cell r="A1461" t="str">
            <v>O.05.000.062408</v>
          </cell>
          <cell r="B1461" t="str">
            <v>Abraçadeira dentada para travamento em ferro fundido, predial SMU DN= 50 mm</v>
          </cell>
          <cell r="C1461" t="str">
            <v>UN</v>
          </cell>
          <cell r="D1461">
            <v>376.83</v>
          </cell>
        </row>
        <row r="1462">
          <cell r="A1462" t="str">
            <v>O.05.000.062409</v>
          </cell>
          <cell r="B1462" t="str">
            <v>Redução excêntrica em ferro fundido, linha predial SMU, DN= 150 x 100 mm, ref. RESMU 300288 da Saint-Gobain ou equivalente</v>
          </cell>
          <cell r="C1462" t="str">
            <v>UN</v>
          </cell>
          <cell r="D1462">
            <v>607.74</v>
          </cell>
        </row>
        <row r="1463">
          <cell r="A1463" t="str">
            <v>O.05.000.062410</v>
          </cell>
          <cell r="B1463" t="str">
            <v>Joelho 88° em ferro fundido SMU (J88 SMU) - DN= 75 mm</v>
          </cell>
          <cell r="C1463" t="str">
            <v>UN</v>
          </cell>
          <cell r="D1463">
            <v>179.96</v>
          </cell>
        </row>
        <row r="1464">
          <cell r="A1464" t="str">
            <v>O.05.000.062411</v>
          </cell>
          <cell r="B1464" t="str">
            <v>Tê de visita em ferro fundido linha predial SMU, DN= 100 mm, ref. TVSMU 300276 da Saint-Gobain ou equivalente</v>
          </cell>
          <cell r="C1464" t="str">
            <v>UN</v>
          </cell>
          <cell r="D1464">
            <v>808.49</v>
          </cell>
        </row>
        <row r="1465">
          <cell r="A1465" t="str">
            <v>O.05.000.062412</v>
          </cell>
          <cell r="B1465" t="str">
            <v>Abraçadeira dentada para travamento, linha predial SMU, DN= 75 mm, ref. AD SMU da Saint-Gobain ou equivalente</v>
          </cell>
          <cell r="C1465" t="str">
            <v>UN</v>
          </cell>
          <cell r="D1465">
            <v>385.27</v>
          </cell>
        </row>
        <row r="1466">
          <cell r="A1466" t="str">
            <v>O.05.000.062413</v>
          </cell>
          <cell r="B1466" t="str">
            <v>Abraçadeira dentada para travamento, linha predial SMU, DN= 100 mm, ref. AD SMU da Saint-Gobain ou equivalente</v>
          </cell>
          <cell r="C1466" t="str">
            <v>UN</v>
          </cell>
          <cell r="D1466">
            <v>634.66</v>
          </cell>
        </row>
        <row r="1467">
          <cell r="A1467" t="str">
            <v>O.05.000.062414</v>
          </cell>
          <cell r="B1467" t="str">
            <v>Tubo em ferro fundido com ponta e ponta, predial SMU - esgoto e pluvial - DN= 250 mm, ref. TPSMU 300411 da Saint Gobain ou equivalente</v>
          </cell>
          <cell r="C1467" t="str">
            <v>M</v>
          </cell>
          <cell r="D1467">
            <v>858.18</v>
          </cell>
        </row>
        <row r="1468">
          <cell r="A1468" t="str">
            <v>O.05.000.062415</v>
          </cell>
          <cell r="B1468" t="str">
            <v>Redução excêntrica em ferro fundido, predial (RE SMU) DN= 250 x 200 mm, ref. J88SMU 300402 Saint-Gobain ou equivalente</v>
          </cell>
          <cell r="C1468" t="str">
            <v>UN</v>
          </cell>
          <cell r="D1468">
            <v>1269.98</v>
          </cell>
        </row>
        <row r="1469">
          <cell r="A1469" t="str">
            <v>O.05.000.062416</v>
          </cell>
          <cell r="B1469" t="str">
            <v>Junta CV de união em aço inoxidável, DN= 250mm "JCVSMUI", para linha predial SMU, ref. ZA91J25A da Saint Cobain ou equivalente</v>
          </cell>
          <cell r="C1469" t="str">
            <v>UN</v>
          </cell>
          <cell r="D1469">
            <v>621.98</v>
          </cell>
        </row>
        <row r="1470">
          <cell r="A1470" t="str">
            <v>O.05.000.063501</v>
          </cell>
          <cell r="B1470" t="str">
            <v>Válvula de gaveta em ferro fundido, haste ascendente com flange, classe 125 lb, DN= 2´</v>
          </cell>
          <cell r="C1470" t="str">
            <v>UN</v>
          </cell>
          <cell r="D1470">
            <v>1252.46</v>
          </cell>
        </row>
        <row r="1471">
          <cell r="A1471" t="str">
            <v>O.05.000.063502</v>
          </cell>
          <cell r="B1471" t="str">
            <v>Válvula de retenção em ferro fundido, nodular ASTM A-536 Gr. 65-45-12, tipo portinhola dupla e vedação em Buna-N, DN= 6´</v>
          </cell>
          <cell r="C1471" t="str">
            <v>UN</v>
          </cell>
          <cell r="D1471">
            <v>1172.8399999999999</v>
          </cell>
        </row>
        <row r="1472">
          <cell r="A1472" t="str">
            <v>O.05.000.063503</v>
          </cell>
          <cell r="B1472" t="str">
            <v>Válvula de retenção tipo portinhola simples em ferro fundido, flangeada, DN= 6´</v>
          </cell>
          <cell r="C1472" t="str">
            <v>UN</v>
          </cell>
          <cell r="D1472">
            <v>2593.04</v>
          </cell>
        </row>
        <row r="1473">
          <cell r="A1473" t="str">
            <v>O.05.000.063504</v>
          </cell>
          <cell r="B1473" t="str">
            <v>Válvula de retenção de pé com crivo em ferro fundido, flangeada, DN= 8´</v>
          </cell>
          <cell r="C1473" t="str">
            <v>UN</v>
          </cell>
          <cell r="D1473">
            <v>2635.76</v>
          </cell>
        </row>
        <row r="1474">
          <cell r="A1474" t="str">
            <v>O.05.000.063505</v>
          </cell>
          <cell r="B1474" t="str">
            <v>Hidrômetro tipo Woltmann em ferro fundido de 100mm (4´), flangeado inclusive acessórios de fixação</v>
          </cell>
          <cell r="C1474" t="str">
            <v>UN</v>
          </cell>
          <cell r="D1474">
            <v>3519.64</v>
          </cell>
        </row>
        <row r="1475">
          <cell r="A1475" t="str">
            <v>O.05.000.063516</v>
          </cell>
          <cell r="B1475" t="str">
            <v>Hidrômetro tipo Woltmann em ferro fundido de 50mm (2´), flangeado inclusive acessórios de fixação</v>
          </cell>
          <cell r="C1475" t="str">
            <v>UN</v>
          </cell>
          <cell r="D1475">
            <v>2528.7399999999998</v>
          </cell>
        </row>
        <row r="1476">
          <cell r="A1476" t="str">
            <v>O.05.000.063517</v>
          </cell>
          <cell r="B1476" t="str">
            <v>Filtro tipo cesto, corpo em ferro fundido para hidrômetro de 50mm (2´), flangeado</v>
          </cell>
          <cell r="C1476" t="str">
            <v>UN</v>
          </cell>
          <cell r="D1476">
            <v>2526.02</v>
          </cell>
        </row>
        <row r="1477">
          <cell r="A1477" t="str">
            <v>O.05.000.064007</v>
          </cell>
          <cell r="B1477" t="str">
            <v>Válvula de gaveta em ferro fundido com bolsa, DN= 150mm, acionamento com volante</v>
          </cell>
          <cell r="C1477" t="str">
            <v>UN</v>
          </cell>
          <cell r="D1477">
            <v>1719.23</v>
          </cell>
        </row>
        <row r="1478">
          <cell r="A1478" t="str">
            <v>O.05.000.064008</v>
          </cell>
          <cell r="B1478" t="str">
            <v>Válvula de gaveta em ferro fundido com bolsa, DN= 200mm, acionamento com volante</v>
          </cell>
          <cell r="C1478" t="str">
            <v>UN</v>
          </cell>
          <cell r="D1478">
            <v>3102.68</v>
          </cell>
        </row>
        <row r="1479">
          <cell r="A1479" t="str">
            <v>O.05.000.064009</v>
          </cell>
          <cell r="B1479" t="str">
            <v>Válvula de retenção em ferro fundido, tipo portinhola simples e vedação em Buna-N, DN= 4´</v>
          </cell>
          <cell r="C1479" t="str">
            <v>UN</v>
          </cell>
          <cell r="D1479">
            <v>924.74</v>
          </cell>
        </row>
        <row r="1480">
          <cell r="A1480" t="str">
            <v>O.05.000.064012</v>
          </cell>
          <cell r="B1480" t="str">
            <v>Válvula de retenção em ferro fundido, nodular ASTM A-536 Gr. 65-45-12, tipo portinhola dupla e vedação em Buna-N, DN= 4´</v>
          </cell>
          <cell r="C1480" t="str">
            <v>UN</v>
          </cell>
          <cell r="D1480">
            <v>664.94</v>
          </cell>
        </row>
        <row r="1481">
          <cell r="A1481" t="str">
            <v>O.05.000.064026</v>
          </cell>
          <cell r="B1481" t="str">
            <v>Válvula de retenção em pé com crivo, flangeada, em ferro fundido, DN= 6´</v>
          </cell>
          <cell r="C1481" t="str">
            <v>UN</v>
          </cell>
          <cell r="D1481">
            <v>1576.91</v>
          </cell>
        </row>
        <row r="1482">
          <cell r="A1482" t="str">
            <v>O.05.000.064049</v>
          </cell>
          <cell r="B1482" t="str">
            <v>Válvula de gaveta em ferro dúctil com flange, classe PN-10, DN= 200 mm, com corpo curto e volante, ref. Barbará ou equivalente</v>
          </cell>
          <cell r="C1482" t="str">
            <v>UN</v>
          </cell>
          <cell r="D1482">
            <v>2794.65</v>
          </cell>
        </row>
        <row r="1483">
          <cell r="A1483" t="str">
            <v>O.05.000.064052</v>
          </cell>
          <cell r="B1483" t="str">
            <v>Válvula de segurança em ferro fundido rosqueada, com pressão de ajuste de 6,1 até 10 kg/cm², DN= 3/4´; ref. SV 17 da Spirax Sarco ou equivalente</v>
          </cell>
          <cell r="C1483" t="str">
            <v>UN</v>
          </cell>
          <cell r="D1483">
            <v>3247.36</v>
          </cell>
        </row>
        <row r="1484">
          <cell r="A1484" t="str">
            <v>O.05.000.064053</v>
          </cell>
          <cell r="B1484" t="str">
            <v>Válvula de segurança em ferro fundido rosqueada, com pressão de ajuste de 0,40 até 0,75 kg/cm², DN= 2´; ref. SV 17 da Spirax Sarco ou equivalente</v>
          </cell>
          <cell r="C1484" t="str">
            <v>UN</v>
          </cell>
          <cell r="D1484">
            <v>6087.03</v>
          </cell>
        </row>
        <row r="1485">
          <cell r="A1485" t="str">
            <v>O.05.000.064126</v>
          </cell>
          <cell r="B1485" t="str">
            <v>Válvula automática em ferro dúctil, controle de nível máxima, DN= 50 mm, classe PN 10; ref. VA-121-F da Bermad e flane da Valloy ou equivalente</v>
          </cell>
          <cell r="C1485" t="str">
            <v>UN</v>
          </cell>
          <cell r="D1485">
            <v>1280.1500000000001</v>
          </cell>
        </row>
        <row r="1486">
          <cell r="A1486" t="str">
            <v>O.05.000.064127</v>
          </cell>
          <cell r="B1486" t="str">
            <v>Válvula automática em ferro dúctil, controle de nível máxima com solenoide, DN= 50mm, classe PN 10, ref. VA145 FE da Bermad, com flane da Vallay, ou equivalente</v>
          </cell>
          <cell r="C1486" t="str">
            <v>UN</v>
          </cell>
          <cell r="D1486">
            <v>1696.7</v>
          </cell>
        </row>
        <row r="1487">
          <cell r="A1487" t="str">
            <v>O.05.000.064128</v>
          </cell>
          <cell r="B1487" t="str">
            <v>Válvula automática em ferro dúctil, controle de nível máxima com solenoide, DN= 100mm, classe PN 10, ref. VA145 FE da Bermad, com flante da Valloy, ou equivalente</v>
          </cell>
          <cell r="C1487" t="str">
            <v>UN</v>
          </cell>
          <cell r="D1487">
            <v>2504.62</v>
          </cell>
        </row>
        <row r="1488">
          <cell r="A1488" t="str">
            <v>O.05.000.064129</v>
          </cell>
          <cell r="B1488" t="str">
            <v>Válvula de gaveta em ferro fundido com bolsa, DN= 100mm</v>
          </cell>
          <cell r="C1488" t="str">
            <v>UN</v>
          </cell>
          <cell r="D1488">
            <v>1021.25</v>
          </cell>
        </row>
        <row r="1489">
          <cell r="A1489" t="str">
            <v>O.05.000.064132</v>
          </cell>
          <cell r="B1489" t="str">
            <v>Válvula de gaveta em ferro dúctil com flange, classe PN-10, DN= 300 mm, com corpo curto e volante, ref. Barbará ou equivalente</v>
          </cell>
          <cell r="C1489" t="str">
            <v>UN</v>
          </cell>
          <cell r="D1489">
            <v>6143.83</v>
          </cell>
        </row>
        <row r="1490">
          <cell r="A1490" t="str">
            <v>O.05.000.064133</v>
          </cell>
          <cell r="B1490" t="str">
            <v>Válvula de gaveta em ferro dúctil com flange, classe PN-10, DN= 100 mm, com corpo curto e volante, ref. Barbará ou equivalente</v>
          </cell>
          <cell r="C1490" t="str">
            <v>UN</v>
          </cell>
          <cell r="D1490">
            <v>1155.1600000000001</v>
          </cell>
        </row>
        <row r="1491">
          <cell r="A1491" t="str">
            <v>O.05.000.064134</v>
          </cell>
          <cell r="B1491" t="str">
            <v>Válvula de gaveta em ferro dúctil com flange, classe PN-10, DN= 150 mm, com corpo curto e volante, ref. Barbará ou equivalente</v>
          </cell>
          <cell r="C1491" t="str">
            <v>UN</v>
          </cell>
          <cell r="D1491">
            <v>1643.92</v>
          </cell>
        </row>
        <row r="1492">
          <cell r="A1492" t="str">
            <v>O.05.000.064175</v>
          </cell>
          <cell r="B1492" t="str">
            <v>Visor de fluxo com janela simples, corpo em ferro fundido ou aço carbono, DN = 1´</v>
          </cell>
          <cell r="C1492" t="str">
            <v>UN</v>
          </cell>
          <cell r="D1492">
            <v>1106.81</v>
          </cell>
        </row>
        <row r="1493">
          <cell r="A1493" t="str">
            <v>O.05.000.064198</v>
          </cell>
          <cell r="B1493" t="str">
            <v>Válvula esfera em aço carbono fundido, passagem plena, extremidades rosqueáveis, classe 300lbs para vapor saturado VMR Spirax Sarc - DN 2´, ou equivalente</v>
          </cell>
          <cell r="C1493" t="str">
            <v>UN</v>
          </cell>
          <cell r="D1493">
            <v>493.15</v>
          </cell>
        </row>
        <row r="1494">
          <cell r="A1494" t="str">
            <v>O.05.000.064204</v>
          </cell>
          <cell r="B1494" t="str">
            <v>Válvula de governo (retenção e alarme) completa, corpo em ferro fundido, extremidades flangeadas, classe 125 lbs, DN=4´</v>
          </cell>
          <cell r="C1494" t="str">
            <v>UN</v>
          </cell>
          <cell r="D1494">
            <v>8673.3799999999992</v>
          </cell>
        </row>
        <row r="1495">
          <cell r="A1495" t="str">
            <v>O.05.000.064205</v>
          </cell>
          <cell r="B1495" t="str">
            <v>Válvula de gaveta, corpo em ferro fundido, extremidades flangeadas, haste ascendente, classe 125lbs, DN=4´</v>
          </cell>
          <cell r="C1495" t="str">
            <v>UN</v>
          </cell>
          <cell r="D1495">
            <v>1906.91</v>
          </cell>
        </row>
        <row r="1496">
          <cell r="A1496" t="str">
            <v>O.05.000.064206</v>
          </cell>
          <cell r="B1496" t="str">
            <v>Válvula de gaveta, corpo em ferro fundido, extremidades flangeadas, haste ascendente, classe 125lbs, DN=6´</v>
          </cell>
          <cell r="C1496" t="str">
            <v>UN</v>
          </cell>
          <cell r="D1496">
            <v>2894.41</v>
          </cell>
        </row>
        <row r="1497">
          <cell r="A1497" t="str">
            <v>O.05.000.064207</v>
          </cell>
          <cell r="B1497" t="str">
            <v>Válvula de retenção vertical, corpo em ferro fundido, extremidades flangeadas, classe 125lbs, DN=4´</v>
          </cell>
          <cell r="C1497" t="str">
            <v>UN</v>
          </cell>
          <cell r="D1497">
            <v>1891.1</v>
          </cell>
        </row>
        <row r="1498">
          <cell r="A1498" t="str">
            <v>O.05.000.064213</v>
          </cell>
          <cell r="B1498" t="str">
            <v>Válvula dupla em latão cromado, para bancada de laboratório, uso em GLP, bico para mangueira, de 1/4´ a 1/2´, ref. PV120 Pecinox, JV109 Juval, ou equivalente</v>
          </cell>
          <cell r="C1498" t="str">
            <v>UN</v>
          </cell>
          <cell r="D1498">
            <v>272.60000000000002</v>
          </cell>
        </row>
        <row r="1499">
          <cell r="A1499" t="str">
            <v>O.05.000.064214</v>
          </cell>
          <cell r="B1499" t="str">
            <v>Válvula latão cromado, para cuba de laboratório, bico arejado/escalonado e nuca alta giratória, para mangueira, ref. PV-140 Pecinox, JV203 Juval, ou equivalente</v>
          </cell>
          <cell r="C1499" t="str">
            <v>UN</v>
          </cell>
          <cell r="D1499">
            <v>473.7</v>
          </cell>
        </row>
        <row r="1500">
          <cell r="A1500" t="str">
            <v>O.05.000.066226</v>
          </cell>
          <cell r="B1500" t="str">
            <v>Conjunto motor-bomba (centrífuga), potência 50cv, monoestágio, Hman= 61 a 81 mca, Q= 170 a 80 m³/h, ref. modelo Norm Bloc TH-65-200 Thebe, ou equivalente</v>
          </cell>
          <cell r="C1500" t="str">
            <v>UN</v>
          </cell>
          <cell r="D1500">
            <v>31596.34</v>
          </cell>
        </row>
        <row r="1501">
          <cell r="A1501" t="str">
            <v>O.05.000.067502</v>
          </cell>
          <cell r="B1501" t="str">
            <v>Ralo seco em ferro fundido de 100 x 165 x 50 mm</v>
          </cell>
          <cell r="C1501" t="str">
            <v>UN</v>
          </cell>
          <cell r="D1501">
            <v>113.48</v>
          </cell>
        </row>
        <row r="1502">
          <cell r="A1502" t="str">
            <v>O.05.000.067517</v>
          </cell>
          <cell r="B1502" t="str">
            <v>Grelha com malha quadriculada e requadro, em ferro fundido nodular de 50 x 100 x 4,5 cm</v>
          </cell>
          <cell r="C1502" t="str">
            <v>UN</v>
          </cell>
          <cell r="D1502">
            <v>711.83</v>
          </cell>
        </row>
        <row r="1503">
          <cell r="A1503" t="str">
            <v>O.05.000.067521</v>
          </cell>
          <cell r="B1503" t="str">
            <v>Ralo sifonado em ferro fundido de 150 x 240 x 75 mm</v>
          </cell>
          <cell r="C1503" t="str">
            <v>UN</v>
          </cell>
          <cell r="D1503">
            <v>335.46</v>
          </cell>
        </row>
        <row r="1504">
          <cell r="A1504" t="str">
            <v>O.05.000.067535</v>
          </cell>
          <cell r="B1504" t="str">
            <v>Plug em ferro fundido para ralo de 2´</v>
          </cell>
          <cell r="C1504" t="str">
            <v>UN</v>
          </cell>
          <cell r="D1504">
            <v>32.35</v>
          </cell>
        </row>
        <row r="1505">
          <cell r="A1505" t="str">
            <v>O.05.000.067543</v>
          </cell>
          <cell r="B1505" t="str">
            <v>Grelha em ferro fundido com requadro de 30 x 100 cm - 20 kg/m</v>
          </cell>
          <cell r="C1505" t="str">
            <v>UN</v>
          </cell>
          <cell r="D1505">
            <v>360.39</v>
          </cell>
        </row>
        <row r="1506">
          <cell r="A1506" t="str">
            <v>O.05.000.067548</v>
          </cell>
          <cell r="B1506" t="str">
            <v>Grelha metálica de 150 x 150 mm, para caixa sifonada ou ralo, ref. Metal Vila ou equivalente</v>
          </cell>
          <cell r="C1506" t="str">
            <v>UN</v>
          </cell>
          <cell r="D1506">
            <v>27.65</v>
          </cell>
        </row>
        <row r="1507">
          <cell r="A1507" t="str">
            <v>O.05.000.067549</v>
          </cell>
          <cell r="B1507" t="str">
            <v>Grelha metálica de 100 x 100 mm, para caixa sifonada ou ralo, ref. Metal Vila ou equivalente</v>
          </cell>
          <cell r="C1507" t="str">
            <v>UN</v>
          </cell>
          <cell r="D1507">
            <v>22.8</v>
          </cell>
        </row>
        <row r="1508">
          <cell r="A1508" t="str">
            <v>O.05.000.068510</v>
          </cell>
          <cell r="B1508" t="str">
            <v>Pig tail ou chicote flexível revestimento em borracha sintética resistente, DN= 7/16´ x 1,00 m</v>
          </cell>
          <cell r="C1508" t="str">
            <v>UN</v>
          </cell>
          <cell r="D1508">
            <v>34.44</v>
          </cell>
        </row>
        <row r="1509">
          <cell r="A1509" t="str">
            <v>O.05.000.068533</v>
          </cell>
          <cell r="B1509" t="str">
            <v>Filtro ´Y´ ferro fundido, rosca, 125 lbs vapor, 2´; ref. Spirax Sarco ou equivalente</v>
          </cell>
          <cell r="C1509" t="str">
            <v>UN</v>
          </cell>
          <cell r="D1509">
            <v>489.15</v>
          </cell>
        </row>
        <row r="1510">
          <cell r="A1510" t="str">
            <v>O.05.000.069512</v>
          </cell>
          <cell r="B1510" t="str">
            <v>Registro automático de entrada (RAU) em ferro dúctil com flange tipo ABNT ou ISO, classe PN-10, DN= 3´, haste em aço inoxidável AISI410</v>
          </cell>
          <cell r="C1510" t="str">
            <v>UN</v>
          </cell>
          <cell r="D1510">
            <v>1537.53</v>
          </cell>
        </row>
        <row r="1511">
          <cell r="A1511" t="str">
            <v>O.05.000.090133</v>
          </cell>
          <cell r="B1511" t="str">
            <v>Tampão ferro fundido com tampa articulada, de 400 x 600 mm, classe 15 (ruptura &gt; 1500 kg); ref. TA-40AR da Afer, TF-40 da Fuminas ou equivalente</v>
          </cell>
          <cell r="C1511" t="str">
            <v>UN</v>
          </cell>
          <cell r="D1511">
            <v>291.64999999999998</v>
          </cell>
        </row>
        <row r="1512">
          <cell r="A1512" t="str">
            <v>O.05.000.090427</v>
          </cell>
          <cell r="B1512" t="str">
            <v>Grelha hemisférica em ferro fundido de 4´</v>
          </cell>
          <cell r="C1512" t="str">
            <v>UN</v>
          </cell>
          <cell r="D1512">
            <v>14.1</v>
          </cell>
        </row>
        <row r="1513">
          <cell r="A1513" t="str">
            <v>O.05.000.090496</v>
          </cell>
          <cell r="B1513" t="str">
            <v>Grelha hemisférica em ferro fundido de 3´</v>
          </cell>
          <cell r="C1513" t="str">
            <v>UN</v>
          </cell>
          <cell r="D1513">
            <v>8.9700000000000006</v>
          </cell>
        </row>
        <row r="1514">
          <cell r="A1514" t="str">
            <v>O.05.000.091139</v>
          </cell>
          <cell r="B1514" t="str">
            <v>Grelha hemisférica em ferro fundido de 2´</v>
          </cell>
          <cell r="C1514" t="str">
            <v>UN</v>
          </cell>
          <cell r="D1514">
            <v>9.64</v>
          </cell>
        </row>
        <row r="1515">
          <cell r="A1515" t="str">
            <v>O.05.000.091171</v>
          </cell>
          <cell r="B1515" t="str">
            <v>Grelha hemisférica em ferro fundido de 6´</v>
          </cell>
          <cell r="C1515" t="str">
            <v>UN</v>
          </cell>
          <cell r="D1515">
            <v>35.58</v>
          </cell>
        </row>
        <row r="1516">
          <cell r="A1516" t="str">
            <v>O.05.000.092863</v>
          </cell>
          <cell r="B1516" t="str">
            <v>Válvula de gaveta em ferro dúctil com flange, classe PN-10, DN= 80 mm, com corpo curto e volante, ref. Barbará ou equivalente</v>
          </cell>
          <cell r="C1516" t="str">
            <v>UN</v>
          </cell>
          <cell r="D1516">
            <v>886.22</v>
          </cell>
        </row>
        <row r="1517">
          <cell r="A1517" t="str">
            <v>O.06.000.060501</v>
          </cell>
          <cell r="B1517" t="str">
            <v>Tubo galvanizado, DN= 1/2´ DIN 2440 classe média</v>
          </cell>
          <cell r="C1517" t="str">
            <v>M</v>
          </cell>
          <cell r="D1517">
            <v>26.57</v>
          </cell>
        </row>
        <row r="1518">
          <cell r="A1518" t="str">
            <v>O.06.000.060502</v>
          </cell>
          <cell r="B1518" t="str">
            <v>Tubo galvanizado, DN= 3/4´ DIN 2440 classe média</v>
          </cell>
          <cell r="C1518" t="str">
            <v>M</v>
          </cell>
          <cell r="D1518">
            <v>33.82</v>
          </cell>
        </row>
        <row r="1519">
          <cell r="A1519" t="str">
            <v>O.06.000.060503</v>
          </cell>
          <cell r="B1519" t="str">
            <v>Tubo galvanizado, DN= 1´ DIN 2440 classe média</v>
          </cell>
          <cell r="C1519" t="str">
            <v>M</v>
          </cell>
          <cell r="D1519">
            <v>50.9</v>
          </cell>
        </row>
        <row r="1520">
          <cell r="A1520" t="str">
            <v>O.06.000.060504</v>
          </cell>
          <cell r="B1520" t="str">
            <v>Tubo galvanizado, DN= 1 1/4´ DIN 2440 classe média</v>
          </cell>
          <cell r="C1520" t="str">
            <v>M</v>
          </cell>
          <cell r="D1520">
            <v>65.739999999999995</v>
          </cell>
        </row>
        <row r="1521">
          <cell r="A1521" t="str">
            <v>O.06.000.060505</v>
          </cell>
          <cell r="B1521" t="str">
            <v>Tubo galvanizado, DN= 1 1/2´ DIN 2440 classe média</v>
          </cell>
          <cell r="C1521" t="str">
            <v>M</v>
          </cell>
          <cell r="D1521">
            <v>71.81</v>
          </cell>
        </row>
        <row r="1522">
          <cell r="A1522" t="str">
            <v>O.06.000.060506</v>
          </cell>
          <cell r="B1522" t="str">
            <v>Tubo galvanizado, DN= 2´ DIN 2440 classe média</v>
          </cell>
          <cell r="C1522" t="str">
            <v>M</v>
          </cell>
          <cell r="D1522">
            <v>104.96</v>
          </cell>
        </row>
        <row r="1523">
          <cell r="A1523" t="str">
            <v>O.06.000.060507</v>
          </cell>
          <cell r="B1523" t="str">
            <v>Tubo galvanizado, DN= 2 1/2´ DIN 2440 classe média</v>
          </cell>
          <cell r="C1523" t="str">
            <v>M</v>
          </cell>
          <cell r="D1523">
            <v>136.11000000000001</v>
          </cell>
        </row>
        <row r="1524">
          <cell r="A1524" t="str">
            <v>O.06.000.060508</v>
          </cell>
          <cell r="B1524" t="str">
            <v>Tubo galvanizado, DN= 3´ DIN 2440 classe média</v>
          </cell>
          <cell r="C1524" t="str">
            <v>M</v>
          </cell>
          <cell r="D1524">
            <v>167.47</v>
          </cell>
        </row>
        <row r="1525">
          <cell r="A1525" t="str">
            <v>O.06.000.060509</v>
          </cell>
          <cell r="B1525" t="str">
            <v>Tubo galvanizado, DN= 4´ DIN 2440 classe média</v>
          </cell>
          <cell r="C1525" t="str">
            <v>M</v>
          </cell>
          <cell r="D1525">
            <v>243.61</v>
          </cell>
        </row>
        <row r="1526">
          <cell r="A1526" t="str">
            <v>O.06.000.060511</v>
          </cell>
          <cell r="B1526" t="str">
            <v>Tubo galvanizado, DN= 6´ DIN 2440 classe média</v>
          </cell>
          <cell r="C1526" t="str">
            <v>M</v>
          </cell>
          <cell r="D1526">
            <v>410.41</v>
          </cell>
        </row>
        <row r="1527">
          <cell r="A1527" t="str">
            <v>O.06.000.060702</v>
          </cell>
          <cell r="B1527" t="str">
            <v>Tubo em aço galvanizado 2´ SCH 40, sem costura</v>
          </cell>
          <cell r="C1527" t="str">
            <v>M</v>
          </cell>
          <cell r="D1527">
            <v>127.33</v>
          </cell>
        </row>
        <row r="1528">
          <cell r="A1528" t="str">
            <v>O.06.000.060705</v>
          </cell>
          <cell r="B1528" t="str">
            <v>Tubo em aço galvanizado 1 1/2´ SCH 40, sem costura</v>
          </cell>
          <cell r="C1528" t="str">
            <v>M</v>
          </cell>
          <cell r="D1528">
            <v>111.56</v>
          </cell>
        </row>
        <row r="1529">
          <cell r="A1529" t="str">
            <v>O.06.000.060750</v>
          </cell>
          <cell r="B1529" t="str">
            <v>Tubo em aço galvanizado 1/2´ SCH 80, sem costura</v>
          </cell>
          <cell r="C1529" t="str">
            <v>M</v>
          </cell>
          <cell r="D1529">
            <v>56.05</v>
          </cell>
        </row>
        <row r="1530">
          <cell r="A1530" t="str">
            <v>O.06.000.060751</v>
          </cell>
          <cell r="B1530" t="str">
            <v>Tubo em aço galvanizado 3/4´ SCH 80, sem costura</v>
          </cell>
          <cell r="C1530" t="str">
            <v>M</v>
          </cell>
          <cell r="D1530">
            <v>72.89</v>
          </cell>
        </row>
        <row r="1531">
          <cell r="A1531" t="str">
            <v>O.06.000.060801</v>
          </cell>
          <cell r="B1531" t="str">
            <v>Tubo em aço galvanizado 4´ SCH 40, sem costura</v>
          </cell>
          <cell r="C1531" t="str">
            <v>M</v>
          </cell>
          <cell r="D1531">
            <v>345.31</v>
          </cell>
        </row>
        <row r="1532">
          <cell r="A1532" t="str">
            <v>O.06.000.060802</v>
          </cell>
          <cell r="B1532" t="str">
            <v>Tubo em aço galvanizado 3/4´ SCH 40, sem costura</v>
          </cell>
          <cell r="C1532" t="str">
            <v>M</v>
          </cell>
          <cell r="D1532">
            <v>50.95</v>
          </cell>
        </row>
        <row r="1533">
          <cell r="A1533" t="str">
            <v>O.06.000.060803</v>
          </cell>
          <cell r="B1533" t="str">
            <v>Tubo em aço galvanizado 1´ SCH 40, sem costura</v>
          </cell>
          <cell r="C1533" t="str">
            <v>M</v>
          </cell>
          <cell r="D1533">
            <v>63.51</v>
          </cell>
        </row>
        <row r="1534">
          <cell r="A1534" t="str">
            <v>O.06.000.060804</v>
          </cell>
          <cell r="B1534" t="str">
            <v>Tubo em aço galvanizado 1 1/4´ SCH 40, sem costura</v>
          </cell>
          <cell r="C1534" t="str">
            <v>M</v>
          </cell>
          <cell r="D1534">
            <v>93.2</v>
          </cell>
        </row>
        <row r="1535">
          <cell r="A1535" t="str">
            <v>O.06.000.060805</v>
          </cell>
          <cell r="B1535" t="str">
            <v>Tubo em aço galvanizado 2 1/2´ SCH 40, sem costura</v>
          </cell>
          <cell r="C1535" t="str">
            <v>M</v>
          </cell>
          <cell r="D1535">
            <v>197.82</v>
          </cell>
        </row>
        <row r="1536">
          <cell r="A1536" t="str">
            <v>O.06.000.060806</v>
          </cell>
          <cell r="B1536" t="str">
            <v>Tubo em aço galvanizado 3´ SCH 40, sem costura</v>
          </cell>
          <cell r="C1536" t="str">
            <v>M</v>
          </cell>
          <cell r="D1536">
            <v>262.85000000000002</v>
          </cell>
        </row>
        <row r="1537">
          <cell r="A1537" t="str">
            <v>O.06.000.060808</v>
          </cell>
          <cell r="B1537" t="str">
            <v>Tubo em aço galvanizado 1/2´ SCH 40, sem costura</v>
          </cell>
          <cell r="C1537" t="str">
            <v>M</v>
          </cell>
          <cell r="D1537">
            <v>45.23</v>
          </cell>
        </row>
        <row r="1538">
          <cell r="A1538" t="str">
            <v>O.06.000.060809</v>
          </cell>
          <cell r="B1538" t="str">
            <v>Tubo em aço galvanizado 6´ SCH 40, sem costura</v>
          </cell>
          <cell r="C1538" t="str">
            <v>M</v>
          </cell>
          <cell r="D1538">
            <v>649.08000000000004</v>
          </cell>
        </row>
        <row r="1539">
          <cell r="A1539" t="str">
            <v>O.07.000.061330</v>
          </cell>
          <cell r="B1539" t="str">
            <v>Válvula de esfera monobloco em latão fundido/forjado, passagem plena, acionamento com alavanca, DN= 4"</v>
          </cell>
          <cell r="C1539" t="str">
            <v>UN</v>
          </cell>
          <cell r="D1539">
            <v>1151.95</v>
          </cell>
        </row>
        <row r="1540">
          <cell r="A1540" t="str">
            <v>O.07.000.063530</v>
          </cell>
          <cell r="B1540" t="str">
            <v>Registro regulador de vazão para chuveiros e duchas 1/2´; ref. 00142206 da Docol linha Docolmatic ou equivalente</v>
          </cell>
          <cell r="C1540" t="str">
            <v>UN</v>
          </cell>
          <cell r="D1540">
            <v>55.83</v>
          </cell>
        </row>
        <row r="1541">
          <cell r="A1541" t="str">
            <v>O.07.000.063531</v>
          </cell>
          <cell r="B1541" t="str">
            <v>Registro de pressão amarelo 3/4´, sem canopla; ref. Deca ou equivalente</v>
          </cell>
          <cell r="C1541" t="str">
            <v>UN</v>
          </cell>
          <cell r="D1541">
            <v>66.69</v>
          </cell>
        </row>
        <row r="1542">
          <cell r="A1542" t="str">
            <v>O.07.000.063532</v>
          </cell>
          <cell r="B1542" t="str">
            <v>Registro de pressão cromado com canopla 1/2´</v>
          </cell>
          <cell r="C1542" t="str">
            <v>UN</v>
          </cell>
          <cell r="D1542">
            <v>85.09</v>
          </cell>
        </row>
        <row r="1543">
          <cell r="A1543" t="str">
            <v>O.07.000.063533</v>
          </cell>
          <cell r="B1543" t="str">
            <v>Registro de pressão cromado com canopla 3/4´; ref. 4416202+canopla 4900.C39 Deca, 1416 e acabamento BE Forusi ou equivalente</v>
          </cell>
          <cell r="C1543" t="str">
            <v>UN</v>
          </cell>
          <cell r="D1543">
            <v>79.489999999999995</v>
          </cell>
        </row>
        <row r="1544">
          <cell r="A1544" t="str">
            <v>O.07.000.063535</v>
          </cell>
          <cell r="B1544" t="str">
            <v>Registro regulador de vazão para torneiras, misturadores, bidês e outros de 1/2´ cromado; ref. 13010006 Docol linha Docolmatic ou equivalente</v>
          </cell>
          <cell r="C1544" t="str">
            <v>UN</v>
          </cell>
          <cell r="D1544">
            <v>67.19</v>
          </cell>
        </row>
        <row r="1545">
          <cell r="A1545" t="str">
            <v>O.07.000.063545</v>
          </cell>
          <cell r="B1545" t="str">
            <v>Registro de gaveta cromado com canopla 1/2´</v>
          </cell>
          <cell r="C1545" t="str">
            <v>UN</v>
          </cell>
          <cell r="D1545">
            <v>92.38</v>
          </cell>
        </row>
        <row r="1546">
          <cell r="A1546" t="str">
            <v>O.07.000.063546</v>
          </cell>
          <cell r="B1546" t="str">
            <v>Registro de gaveta cromado com canopla 3/4´</v>
          </cell>
          <cell r="C1546" t="str">
            <v>UN</v>
          </cell>
          <cell r="D1546">
            <v>84</v>
          </cell>
        </row>
        <row r="1547">
          <cell r="A1547" t="str">
            <v>O.07.000.063547</v>
          </cell>
          <cell r="B1547" t="str">
            <v>Registro de gaveta cromado com canopla 1´</v>
          </cell>
          <cell r="C1547" t="str">
            <v>UN</v>
          </cell>
          <cell r="D1547">
            <v>110.73</v>
          </cell>
        </row>
        <row r="1548">
          <cell r="A1548" t="str">
            <v>O.07.000.063548</v>
          </cell>
          <cell r="B1548" t="str">
            <v>Registro de gaveta cromado com canopla 1 1/4´</v>
          </cell>
          <cell r="C1548" t="str">
            <v>UN</v>
          </cell>
          <cell r="D1548">
            <v>140.63</v>
          </cell>
        </row>
        <row r="1549">
          <cell r="A1549" t="str">
            <v>O.07.000.063549</v>
          </cell>
          <cell r="B1549" t="str">
            <v>Registro de gaveta cromado com canopla 1 1/2´</v>
          </cell>
          <cell r="C1549" t="str">
            <v>UN</v>
          </cell>
          <cell r="D1549">
            <v>133.01</v>
          </cell>
        </row>
        <row r="1550">
          <cell r="A1550" t="str">
            <v>O.07.000.063560</v>
          </cell>
          <cell r="B1550" t="str">
            <v>Registro de gaveta amarelo 1/2´</v>
          </cell>
          <cell r="C1550" t="str">
            <v>UN</v>
          </cell>
          <cell r="D1550">
            <v>34.799999999999997</v>
          </cell>
        </row>
        <row r="1551">
          <cell r="A1551" t="str">
            <v>O.07.000.063561</v>
          </cell>
          <cell r="B1551" t="str">
            <v>Registro de gaveta amarelo de 3/4´</v>
          </cell>
          <cell r="C1551" t="str">
            <v>UN</v>
          </cell>
          <cell r="D1551">
            <v>46.25</v>
          </cell>
        </row>
        <row r="1552">
          <cell r="A1552" t="str">
            <v>O.07.000.063562</v>
          </cell>
          <cell r="B1552" t="str">
            <v>Registro de gaveta amarelo 1´</v>
          </cell>
          <cell r="C1552" t="str">
            <v>UN</v>
          </cell>
          <cell r="D1552">
            <v>56.68</v>
          </cell>
        </row>
        <row r="1553">
          <cell r="A1553" t="str">
            <v>O.07.000.063563</v>
          </cell>
          <cell r="B1553" t="str">
            <v>Registro de gaveta amarelo 1 1/4´</v>
          </cell>
          <cell r="C1553" t="str">
            <v>UN</v>
          </cell>
          <cell r="D1553">
            <v>74.27</v>
          </cell>
        </row>
        <row r="1554">
          <cell r="A1554" t="str">
            <v>O.07.000.063564</v>
          </cell>
          <cell r="B1554" t="str">
            <v>Registro de gaveta amarelo 1 1/2´</v>
          </cell>
          <cell r="C1554" t="str">
            <v>UN</v>
          </cell>
          <cell r="D1554">
            <v>95.4</v>
          </cell>
        </row>
        <row r="1555">
          <cell r="A1555" t="str">
            <v>O.07.000.063565</v>
          </cell>
          <cell r="B1555" t="str">
            <v>Registro de gaveta amarelo 2´</v>
          </cell>
          <cell r="C1555" t="str">
            <v>UN</v>
          </cell>
          <cell r="D1555">
            <v>130.16999999999999</v>
          </cell>
        </row>
        <row r="1556">
          <cell r="A1556" t="str">
            <v>O.07.000.063566</v>
          </cell>
          <cell r="B1556" t="str">
            <v>Registro de gaveta amarelo 2 1/2´</v>
          </cell>
          <cell r="C1556" t="str">
            <v>UN</v>
          </cell>
          <cell r="D1556">
            <v>327.44</v>
          </cell>
        </row>
        <row r="1557">
          <cell r="A1557" t="str">
            <v>O.07.000.063567</v>
          </cell>
          <cell r="B1557" t="str">
            <v>Registro de gaveta amarelo 3´</v>
          </cell>
          <cell r="C1557" t="str">
            <v>UN</v>
          </cell>
          <cell r="D1557">
            <v>511.85</v>
          </cell>
        </row>
        <row r="1558">
          <cell r="A1558" t="str">
            <v>O.07.000.063569</v>
          </cell>
          <cell r="B1558" t="str">
            <v>Registro de gaveta amarelo de 4´</v>
          </cell>
          <cell r="C1558" t="str">
            <v>UN</v>
          </cell>
          <cell r="D1558">
            <v>863.27</v>
          </cell>
        </row>
        <row r="1559">
          <cell r="A1559" t="str">
            <v>O.07.000.064006</v>
          </cell>
          <cell r="B1559" t="str">
            <v>Válvula de esfera monobloco em latão fundido/forjado, passagem plena, acionamento com alavanca, DN=1/2"</v>
          </cell>
          <cell r="C1559" t="str">
            <v>UN</v>
          </cell>
          <cell r="D1559">
            <v>23.71</v>
          </cell>
        </row>
        <row r="1560">
          <cell r="A1560" t="str">
            <v>O.07.000.068503</v>
          </cell>
          <cell r="B1560" t="str">
            <v>Luva de redução de 3/4´x 1/2´ para entrada de gás em latão</v>
          </cell>
          <cell r="C1560" t="str">
            <v>UN</v>
          </cell>
          <cell r="D1560">
            <v>20.5</v>
          </cell>
        </row>
        <row r="1561">
          <cell r="A1561" t="str">
            <v>O.07.000.068505</v>
          </cell>
          <cell r="B1561" t="str">
            <v>Pigtail para manômetro em latão (rabo de porco), DN 1/2´</v>
          </cell>
          <cell r="C1561" t="str">
            <v>UN</v>
          </cell>
          <cell r="D1561">
            <v>110.04</v>
          </cell>
        </row>
        <row r="1562">
          <cell r="A1562" t="str">
            <v>O.07.000.068512</v>
          </cell>
          <cell r="B1562" t="str">
            <v>Regulador de primeiro estágio, tipo alta pressão até 1,3 kgf/cm², vazão de 50 kg GLP/hora; ref. 76510/2 fabricação Alianca ou equivalente</v>
          </cell>
          <cell r="C1562" t="str">
            <v>UN</v>
          </cell>
          <cell r="D1562">
            <v>344.59</v>
          </cell>
        </row>
        <row r="1563">
          <cell r="A1563" t="str">
            <v>O.07.000.068516</v>
          </cell>
          <cell r="B1563" t="str">
            <v>Bico escalonado para gás 3/8´ em latão</v>
          </cell>
          <cell r="C1563" t="str">
            <v>UN</v>
          </cell>
          <cell r="D1563">
            <v>9.49</v>
          </cell>
        </row>
        <row r="1564">
          <cell r="A1564" t="str">
            <v>O.07.000.090509</v>
          </cell>
          <cell r="B1564" t="str">
            <v>Válvula de esfera monobloco em latão fundido/forjado, passagem plena, acionamento com alavanca, DN= 3/4"</v>
          </cell>
          <cell r="C1564" t="str">
            <v>UN</v>
          </cell>
          <cell r="D1564">
            <v>57.15</v>
          </cell>
        </row>
        <row r="1565">
          <cell r="A1565" t="str">
            <v>O.07.000.090510</v>
          </cell>
          <cell r="B1565" t="str">
            <v>Válvula de esfera monobloco em latão fundido/forjado, passagem plena, acionamento com alavanca, DN= 1"</v>
          </cell>
          <cell r="C1565" t="str">
            <v>UN</v>
          </cell>
          <cell r="D1565">
            <v>67.290000000000006</v>
          </cell>
        </row>
        <row r="1566">
          <cell r="A1566" t="str">
            <v>O.07.000.090513</v>
          </cell>
          <cell r="B1566" t="str">
            <v>Válvula de esfera monobloco em latão fundido, passagem plena, acionamento com alavanca, DN= 1.1/4´</v>
          </cell>
          <cell r="C1566" t="str">
            <v>UN</v>
          </cell>
          <cell r="D1566">
            <v>96</v>
          </cell>
        </row>
        <row r="1567">
          <cell r="A1567" t="str">
            <v>O.07.000.090518</v>
          </cell>
          <cell r="B1567" t="str">
            <v>Válvula de esfera monobloco em latão fundido/forjado, passagem plena, acionamento com alavanca, DN= 2"</v>
          </cell>
          <cell r="C1567" t="str">
            <v>UN</v>
          </cell>
          <cell r="D1567">
            <v>225.83</v>
          </cell>
        </row>
        <row r="1568">
          <cell r="A1568" t="str">
            <v>O.08.000.061342</v>
          </cell>
          <cell r="B1568" t="str">
            <v>Filtro ´Y´ corpo em bronze, pressão de serviço até 20,7 bar (PN 20), DN= 1 1/2´</v>
          </cell>
          <cell r="C1568" t="str">
            <v>UN</v>
          </cell>
          <cell r="D1568">
            <v>275.42</v>
          </cell>
        </row>
        <row r="1569">
          <cell r="A1569" t="str">
            <v>O.08.000.061343</v>
          </cell>
          <cell r="B1569" t="str">
            <v>Filtro ´Y´ corpo em bronze, pressão de serviço até 20,7 bar (PN 20), DN= 2´</v>
          </cell>
          <cell r="C1569" t="str">
            <v>UN</v>
          </cell>
          <cell r="D1569">
            <v>330.05</v>
          </cell>
        </row>
        <row r="1570">
          <cell r="A1570" t="str">
            <v>O.08.000.063001</v>
          </cell>
          <cell r="B1570" t="str">
            <v>Tubo de cobre flexível para sistema de ar condicionado, espessura 1/32" - diâmetro 3/16" (0,090 kg/m)</v>
          </cell>
          <cell r="C1570" t="str">
            <v>M</v>
          </cell>
          <cell r="D1570">
            <v>9.1999999999999993</v>
          </cell>
        </row>
        <row r="1571">
          <cell r="A1571" t="str">
            <v>O.08.000.063002</v>
          </cell>
          <cell r="B1571" t="str">
            <v>Tubo de cobre flexível para sistema de ar condicionado, espessura 1/32" - diâmetro 1/4" (0,133 kg/m)</v>
          </cell>
          <cell r="C1571" t="str">
            <v>M</v>
          </cell>
          <cell r="D1571">
            <v>12.37</v>
          </cell>
        </row>
        <row r="1572">
          <cell r="A1572" t="str">
            <v>O.08.000.063003</v>
          </cell>
          <cell r="B1572" t="str">
            <v>Tubo de cobre flexível para sistema de ar condicionado, espessura 1/32" - diâmetro 5/16" (0,160 kg/m)</v>
          </cell>
          <cell r="C1572" t="str">
            <v>M</v>
          </cell>
          <cell r="D1572">
            <v>14.96</v>
          </cell>
        </row>
        <row r="1573">
          <cell r="A1573" t="str">
            <v>O.08.000.063004</v>
          </cell>
          <cell r="B1573" t="str">
            <v>Tubo de cobre flexível para sistema de ar condicionado, espessura 1/32" - diâmetro 3/8" (0,200 kg/m)</v>
          </cell>
          <cell r="C1573" t="str">
            <v>M</v>
          </cell>
          <cell r="D1573">
            <v>19.39</v>
          </cell>
        </row>
        <row r="1574">
          <cell r="A1574" t="str">
            <v>O.08.000.063005</v>
          </cell>
          <cell r="B1574" t="str">
            <v>Tubo de cobre flexível para sistema de ar condicionado, espessura 1/32" - diâmetro 1/2" (0,280 kg/m)</v>
          </cell>
          <cell r="C1574" t="str">
            <v>M</v>
          </cell>
          <cell r="D1574">
            <v>26.33</v>
          </cell>
        </row>
        <row r="1575">
          <cell r="A1575" t="str">
            <v>O.08.000.063006</v>
          </cell>
          <cell r="B1575" t="str">
            <v>Tubo de cobre flexível para sistema de ar condicionado, espessura 1/32" - diâmetro 5/8" (0,346 kg/m)</v>
          </cell>
          <cell r="C1575" t="str">
            <v>M</v>
          </cell>
          <cell r="D1575">
            <v>34.18</v>
          </cell>
        </row>
        <row r="1576">
          <cell r="A1576" t="str">
            <v>O.08.000.063007</v>
          </cell>
          <cell r="B1576" t="str">
            <v>Tubo de cobre flexível para sistema de ar condicionado, espessura 1/32" - diâmetro 3/4" (0,426 kg/m)</v>
          </cell>
          <cell r="C1576" t="str">
            <v>M</v>
          </cell>
          <cell r="D1576">
            <v>38.450000000000003</v>
          </cell>
        </row>
        <row r="1577">
          <cell r="A1577" t="str">
            <v>O.08.000.063010</v>
          </cell>
          <cell r="B1577" t="str">
            <v>Tubo de cobre sem costura, rígido, espessura 1/16", diâmetro 3/8" (0,353 kg/m)</v>
          </cell>
          <cell r="C1577" t="str">
            <v>M</v>
          </cell>
          <cell r="D1577">
            <v>36.229999999999997</v>
          </cell>
        </row>
        <row r="1578">
          <cell r="A1578" t="str">
            <v>O.08.000.063011</v>
          </cell>
          <cell r="B1578" t="str">
            <v>Tubo de cobre sem costura, rígido, espessura 1/16", diâmetro 1/2" (0,494 kg/m)</v>
          </cell>
          <cell r="C1578" t="str">
            <v>M</v>
          </cell>
          <cell r="D1578">
            <v>50.74</v>
          </cell>
        </row>
        <row r="1579">
          <cell r="A1579" t="str">
            <v>O.08.000.063012</v>
          </cell>
          <cell r="B1579" t="str">
            <v>Tubo de cobre sem costura, rígido, espessura 1/16", diâmetro 5/8" (0,635 kg/m)</v>
          </cell>
          <cell r="C1579" t="str">
            <v>M</v>
          </cell>
          <cell r="D1579">
            <v>65.989999999999995</v>
          </cell>
        </row>
        <row r="1580">
          <cell r="A1580" t="str">
            <v>O.08.000.063013</v>
          </cell>
          <cell r="B1580" t="str">
            <v>Tubo de cobre sem costura, rígido, espessura 1/16", diâmetro 3/4" (0,776 kg/m)</v>
          </cell>
          <cell r="C1580" t="str">
            <v>M</v>
          </cell>
          <cell r="D1580">
            <v>77.680000000000007</v>
          </cell>
        </row>
        <row r="1581">
          <cell r="A1581" t="str">
            <v>O.08.000.063014</v>
          </cell>
          <cell r="B1581" t="str">
            <v>Tubo de cobre sem costura, rígido, espessura 1/16", diâmetro 7/8" (0,918 kg/m)</v>
          </cell>
          <cell r="C1581" t="str">
            <v>M</v>
          </cell>
          <cell r="D1581">
            <v>96.76</v>
          </cell>
        </row>
        <row r="1582">
          <cell r="A1582" t="str">
            <v>O.08.000.063015</v>
          </cell>
          <cell r="B1582" t="str">
            <v>Tubo de cobre sem costura, rígido, espessura 1/16", diâmetro 1" (1,060 kg/m)</v>
          </cell>
          <cell r="C1582" t="str">
            <v>M</v>
          </cell>
          <cell r="D1582">
            <v>111.09</v>
          </cell>
        </row>
        <row r="1583">
          <cell r="A1583" t="str">
            <v>O.08.000.063016</v>
          </cell>
          <cell r="B1583" t="str">
            <v>Tubo de cobre sem costura, rígido, espessura 1/16", diâmetro 1 1/8" (1,200 kg/m)</v>
          </cell>
          <cell r="C1583" t="str">
            <v>M</v>
          </cell>
          <cell r="D1583">
            <v>125.66</v>
          </cell>
        </row>
        <row r="1584">
          <cell r="A1584" t="str">
            <v>O.08.000.063017</v>
          </cell>
          <cell r="B1584" t="str">
            <v>Tubo de cobre sem costura, rígido, espessura 1/16", diâmetro 1 1/4" (1,340 kg/m)</v>
          </cell>
          <cell r="C1584" t="str">
            <v>M</v>
          </cell>
          <cell r="D1584">
            <v>146.38999999999999</v>
          </cell>
        </row>
        <row r="1585">
          <cell r="A1585" t="str">
            <v>O.08.000.063018</v>
          </cell>
          <cell r="B1585" t="str">
            <v>Tubo de cobre sem costura, rígido, espessura 1/16", diâmetro 1 3/8" (1,480 kg/m)</v>
          </cell>
          <cell r="C1585" t="str">
            <v>M</v>
          </cell>
          <cell r="D1585">
            <v>152.5</v>
          </cell>
        </row>
        <row r="1586">
          <cell r="A1586" t="str">
            <v>O.08.000.063019</v>
          </cell>
          <cell r="B1586" t="str">
            <v>Tubo de cobre sem costura, rígido, espessura 1/16", diâmetro 1 1/2" (1,620 kg/m)</v>
          </cell>
          <cell r="C1586" t="str">
            <v>M</v>
          </cell>
          <cell r="D1586">
            <v>170.4</v>
          </cell>
        </row>
        <row r="1587">
          <cell r="A1587" t="str">
            <v>O.08.000.063020</v>
          </cell>
          <cell r="B1587" t="str">
            <v>Tubo de cobre sem costura, rígido, espessura 1/16", diâmetro 1 5/8" (1,760 kg/m)</v>
          </cell>
          <cell r="C1587" t="str">
            <v>M</v>
          </cell>
          <cell r="D1587">
            <v>184.42</v>
          </cell>
        </row>
        <row r="1588">
          <cell r="A1588" t="str">
            <v>O.08.000.063040</v>
          </cell>
          <cell r="B1588" t="str">
            <v>Tubo de cobre classe A, DN= 35mm (1 1/4´)</v>
          </cell>
          <cell r="C1588" t="str">
            <v>M</v>
          </cell>
          <cell r="D1588">
            <v>139.04</v>
          </cell>
        </row>
        <row r="1589">
          <cell r="A1589" t="str">
            <v>O.08.000.063041</v>
          </cell>
          <cell r="B1589" t="str">
            <v>Tubo de cobre classe A, DN= 42mm (1 1/2´)</v>
          </cell>
          <cell r="C1589" t="str">
            <v>M</v>
          </cell>
          <cell r="D1589">
            <v>172.87</v>
          </cell>
        </row>
        <row r="1590">
          <cell r="A1590" t="str">
            <v>O.08.000.063042</v>
          </cell>
          <cell r="B1590" t="str">
            <v>Tubo de cobre classe A, DN= 54mm (2´)</v>
          </cell>
          <cell r="C1590" t="str">
            <v>M</v>
          </cell>
          <cell r="D1590">
            <v>231.83</v>
          </cell>
        </row>
        <row r="1591">
          <cell r="A1591" t="str">
            <v>O.08.000.063043</v>
          </cell>
          <cell r="B1591" t="str">
            <v>Tubo de cobre classe A, DN= 66mm (2 1/2´)</v>
          </cell>
          <cell r="C1591" t="str">
            <v>M</v>
          </cell>
          <cell r="D1591">
            <v>288.8</v>
          </cell>
        </row>
        <row r="1592">
          <cell r="A1592" t="str">
            <v>O.08.000.063044</v>
          </cell>
          <cell r="B1592" t="str">
            <v>Tubo de cobre classe A, DN= 79mm (3´)</v>
          </cell>
          <cell r="C1592" t="str">
            <v>M</v>
          </cell>
          <cell r="D1592">
            <v>432.26</v>
          </cell>
        </row>
        <row r="1593">
          <cell r="A1593" t="str">
            <v>O.08.000.063045</v>
          </cell>
          <cell r="B1593" t="str">
            <v>Tubo de cobre classe A, DN= 104mm (4´)</v>
          </cell>
          <cell r="C1593" t="str">
            <v>M</v>
          </cell>
          <cell r="D1593">
            <v>530.20000000000005</v>
          </cell>
        </row>
        <row r="1594">
          <cell r="A1594" t="str">
            <v>O.08.000.063046</v>
          </cell>
          <cell r="B1594" t="str">
            <v>Tubo de cobre classe A, DN= 15mm (1/2´)</v>
          </cell>
          <cell r="C1594" t="str">
            <v>M</v>
          </cell>
          <cell r="D1594">
            <v>41.44</v>
          </cell>
        </row>
        <row r="1595">
          <cell r="A1595" t="str">
            <v>O.08.000.063047</v>
          </cell>
          <cell r="B1595" t="str">
            <v>Tubo de cobre classe A, DN= 22mm (3/4´)</v>
          </cell>
          <cell r="C1595" t="str">
            <v>M</v>
          </cell>
          <cell r="D1595">
            <v>63.99</v>
          </cell>
        </row>
        <row r="1596">
          <cell r="A1596" t="str">
            <v>O.08.000.063048</v>
          </cell>
          <cell r="B1596" t="str">
            <v>Tubo de cobre classe A, DN= 28mm (1´)</v>
          </cell>
          <cell r="C1596" t="str">
            <v>M</v>
          </cell>
          <cell r="D1596">
            <v>84</v>
          </cell>
        </row>
        <row r="1597">
          <cell r="A1597" t="str">
            <v>O.08.000.063049</v>
          </cell>
          <cell r="B1597" t="str">
            <v>Tubo de cobre classe E, DN= 22mm (3/4´)</v>
          </cell>
          <cell r="C1597" t="str">
            <v>M</v>
          </cell>
          <cell r="D1597">
            <v>49.84</v>
          </cell>
        </row>
        <row r="1598">
          <cell r="A1598" t="str">
            <v>O.08.000.063050</v>
          </cell>
          <cell r="B1598" t="str">
            <v>Tubo de cobre classe E, DN= 28mm (1´)</v>
          </cell>
          <cell r="C1598" t="str">
            <v>M</v>
          </cell>
          <cell r="D1598">
            <v>60.57</v>
          </cell>
        </row>
        <row r="1599">
          <cell r="A1599" t="str">
            <v>O.08.000.063051</v>
          </cell>
          <cell r="B1599" t="str">
            <v>Tubo de cobre classe E, DN= 35mm (1 1/4´)</v>
          </cell>
          <cell r="C1599" t="str">
            <v>M</v>
          </cell>
          <cell r="D1599">
            <v>104.05</v>
          </cell>
        </row>
        <row r="1600">
          <cell r="A1600" t="str">
            <v>O.08.000.063052</v>
          </cell>
          <cell r="B1600" t="str">
            <v>Tubo de cobre classe E, DN= 42mm (1 1/2´)</v>
          </cell>
          <cell r="C1600" t="str">
            <v>M</v>
          </cell>
          <cell r="D1600">
            <v>130.66</v>
          </cell>
        </row>
        <row r="1601">
          <cell r="A1601" t="str">
            <v>O.08.000.063053</v>
          </cell>
          <cell r="B1601" t="str">
            <v>Tubo de cobre classe E, DN= 54mm (2´)</v>
          </cell>
          <cell r="C1601" t="str">
            <v>M</v>
          </cell>
          <cell r="D1601">
            <v>177.29</v>
          </cell>
        </row>
        <row r="1602">
          <cell r="A1602" t="str">
            <v>O.08.000.063054</v>
          </cell>
          <cell r="B1602" t="str">
            <v>Tubo de cobre classe E, DN= 66mm (2 1/2´)</v>
          </cell>
          <cell r="C1602" t="str">
            <v>M</v>
          </cell>
          <cell r="D1602">
            <v>242.67</v>
          </cell>
        </row>
        <row r="1603">
          <cell r="A1603" t="str">
            <v>O.08.000.069515</v>
          </cell>
          <cell r="B1603" t="str">
            <v>Torneira de boia em cobre de 3/4´</v>
          </cell>
          <cell r="C1603" t="str">
            <v>UN</v>
          </cell>
          <cell r="D1603">
            <v>83.9</v>
          </cell>
        </row>
        <row r="1604">
          <cell r="A1604" t="str">
            <v>O.08.000.069516</v>
          </cell>
          <cell r="B1604" t="str">
            <v>Torneira de boia em cobre de 1´</v>
          </cell>
          <cell r="C1604" t="str">
            <v>UN</v>
          </cell>
          <cell r="D1604">
            <v>105.27</v>
          </cell>
        </row>
        <row r="1605">
          <cell r="A1605" t="str">
            <v>O.08.000.069517</v>
          </cell>
          <cell r="B1605" t="str">
            <v>Torneira de boia em cobre de 1 1/2´</v>
          </cell>
          <cell r="C1605" t="str">
            <v>UN</v>
          </cell>
          <cell r="D1605">
            <v>233.64</v>
          </cell>
        </row>
        <row r="1606">
          <cell r="A1606" t="str">
            <v>O.08.000.069518</v>
          </cell>
          <cell r="B1606" t="str">
            <v>Torneira de boia em cobre de 2´</v>
          </cell>
          <cell r="C1606" t="str">
            <v>UN</v>
          </cell>
          <cell r="D1606">
            <v>317.72000000000003</v>
          </cell>
        </row>
        <row r="1607">
          <cell r="A1607" t="str">
            <v>O.08.000.069522</v>
          </cell>
          <cell r="B1607" t="str">
            <v>Torneira de boia em cobre de 1 1/4´</v>
          </cell>
          <cell r="C1607" t="str">
            <v>UN</v>
          </cell>
          <cell r="D1607">
            <v>220.94</v>
          </cell>
        </row>
        <row r="1608">
          <cell r="A1608" t="str">
            <v>O.08.000.069523</v>
          </cell>
          <cell r="B1608" t="str">
            <v>Torneira de boia em cobre de 2 1/2´</v>
          </cell>
          <cell r="C1608" t="str">
            <v>UN</v>
          </cell>
          <cell r="D1608">
            <v>1317.61</v>
          </cell>
        </row>
        <row r="1609">
          <cell r="A1609" t="str">
            <v>O.09.000.063500</v>
          </cell>
          <cell r="B1609" t="str">
            <v>Válvula de gaveta em bronze com haste ascendente e extremidades rosqueáveis, classe 150 libras para vapor saturado e 300 libras para água, óleo e gás, DN= 4´</v>
          </cell>
          <cell r="C1609" t="str">
            <v>UN</v>
          </cell>
          <cell r="D1609">
            <v>5446.36</v>
          </cell>
        </row>
        <row r="1610">
          <cell r="A1610" t="str">
            <v>O.09.000.063503</v>
          </cell>
          <cell r="B1610" t="str">
            <v>Válvula de gaveta em bronze com haste não ascendente e extremidades rosqueáveis, classe 150lbs para vapor saturado e classe 300lbs para água, óleo e gás, DN= 4´</v>
          </cell>
          <cell r="C1610" t="str">
            <v>UN</v>
          </cell>
          <cell r="D1610">
            <v>1955.95</v>
          </cell>
        </row>
        <row r="1611">
          <cell r="A1611" t="str">
            <v>O.09.000.063504</v>
          </cell>
          <cell r="B1611" t="str">
            <v>Válvula de gaveta em bronze com haste não ascendente e extremidades rosqueáveis, classe 150lbs para vapor saturado e classe 300lbs para água, óleo e gás, DN= 2´</v>
          </cell>
          <cell r="C1611" t="str">
            <v>UN</v>
          </cell>
          <cell r="D1611">
            <v>370.68</v>
          </cell>
        </row>
        <row r="1612">
          <cell r="A1612" t="str">
            <v>O.09.000.063507</v>
          </cell>
          <cell r="B1612" t="str">
            <v>Válvula de gaveta em bronze com haste não ascendente e extremidades rosqueáveis, classe 125 libras, para vapor saturado e 200 libras para água, óleo e gás, DN= 3/4´</v>
          </cell>
          <cell r="C1612" t="str">
            <v>UN</v>
          </cell>
          <cell r="D1612">
            <v>65.31</v>
          </cell>
        </row>
        <row r="1613">
          <cell r="A1613" t="str">
            <v>O.09.000.063541</v>
          </cell>
          <cell r="B1613" t="str">
            <v>Válvula de gaveta em bronze com haste não ascendente e extremidades rosqueáveis, classe 125 libras, para vapor e classe 200 libras, para água, óleo e gás, DN= 1´</v>
          </cell>
          <cell r="C1613" t="str">
            <v>UN</v>
          </cell>
          <cell r="D1613">
            <v>77.599999999999994</v>
          </cell>
        </row>
        <row r="1614">
          <cell r="A1614" t="str">
            <v>O.09.000.063542</v>
          </cell>
          <cell r="B1614" t="str">
            <v>Válvula de gaveta em bronze com haste não ascendente e extremidades rosqueáveis, classe 125 libras, para vapor e classe 200 libras, para água, óleo e gás, DN= 1 1/2´</v>
          </cell>
          <cell r="C1614" t="str">
            <v>UN</v>
          </cell>
          <cell r="D1614">
            <v>106.31</v>
          </cell>
        </row>
        <row r="1615">
          <cell r="A1615" t="str">
            <v>O.09.000.063543</v>
          </cell>
          <cell r="B1615" t="str">
            <v>Válvula de gaveta em bronze com haste não ascendente e extremidades rosqueáveis, classe 125 libras, para vapor e classe 200 libras, para água, óleo e gás, DN= 2 1/2´</v>
          </cell>
          <cell r="C1615" t="str">
            <v>UN</v>
          </cell>
          <cell r="D1615">
            <v>422.06</v>
          </cell>
        </row>
        <row r="1616">
          <cell r="A1616" t="str">
            <v>O.09.000.063544</v>
          </cell>
          <cell r="B1616" t="str">
            <v>Válvula de gaveta em bronze com haste não ascendente e extremidades rosqueáveis, classe 125 libras, para vapor e classe 200 libras, para água, óleo e gás, DN= 3´</v>
          </cell>
          <cell r="C1616" t="str">
            <v>UN</v>
          </cell>
          <cell r="D1616">
            <v>619.73</v>
          </cell>
        </row>
        <row r="1617">
          <cell r="A1617" t="str">
            <v>O.09.000.063551</v>
          </cell>
          <cell r="B1617" t="str">
            <v>Hidrômetro em bronze, diâmetro 25 mm (1), vazão máxima de trabalho de 10 m³/h</v>
          </cell>
          <cell r="C1617" t="str">
            <v>UN</v>
          </cell>
          <cell r="D1617">
            <v>605.54</v>
          </cell>
        </row>
        <row r="1618">
          <cell r="A1618" t="str">
            <v>O.09.000.063552</v>
          </cell>
          <cell r="B1618" t="str">
            <v>Hidrômetro em bronze, diâmetro 40 mm (1 1/2)</v>
          </cell>
          <cell r="C1618" t="str">
            <v>UN</v>
          </cell>
          <cell r="D1618">
            <v>944.69</v>
          </cell>
        </row>
        <row r="1619">
          <cell r="A1619" t="str">
            <v>O.09.000.064001</v>
          </cell>
          <cell r="B1619" t="str">
            <v>Válvula de gaveta em bronze com haste não ascendente e extremidades rosqueáveis, classe 125 libras para vapor e classe 200 libras, para água, óleo e gás, DN= 6´</v>
          </cell>
          <cell r="C1619" t="str">
            <v>UN</v>
          </cell>
          <cell r="D1619">
            <v>6116.9</v>
          </cell>
        </row>
        <row r="1620">
          <cell r="A1620" t="str">
            <v>O.09.000.064005</v>
          </cell>
          <cell r="B1620" t="str">
            <v>Válvula de gaveta em bronze com haste não ascendente e extremidades rosqueáveis, classe 125 libras para vapor e classe 200 libras para água, óleo e gás, DN= 2´</v>
          </cell>
          <cell r="C1620" t="str">
            <v>UN</v>
          </cell>
          <cell r="D1620">
            <v>159.62</v>
          </cell>
        </row>
        <row r="1621">
          <cell r="A1621" t="str">
            <v>O.09.000.064009</v>
          </cell>
          <cell r="B1621" t="str">
            <v>Válvula de gaveta em bronze com haste não ascendente e extremidades rosqueáveis, classe 125 libras, para vapor e classe 200 libras, para água, óleo e gás, DN= 1 1/4´</v>
          </cell>
          <cell r="C1621" t="str">
            <v>UN</v>
          </cell>
          <cell r="D1621">
            <v>97.8</v>
          </cell>
        </row>
        <row r="1622">
          <cell r="A1622" t="str">
            <v>O.09.000.064016</v>
          </cell>
          <cell r="B1622" t="str">
            <v>Válvula de retenção horizontal em bronze 3/4´</v>
          </cell>
          <cell r="C1622" t="str">
            <v>UN</v>
          </cell>
          <cell r="D1622">
            <v>96.33</v>
          </cell>
        </row>
        <row r="1623">
          <cell r="A1623" t="str">
            <v>O.09.000.064017</v>
          </cell>
          <cell r="B1623" t="str">
            <v>Válvula de retenção horizontal em bronze 1´</v>
          </cell>
          <cell r="C1623" t="str">
            <v>UN</v>
          </cell>
          <cell r="D1623">
            <v>114.76</v>
          </cell>
        </row>
        <row r="1624">
          <cell r="A1624" t="str">
            <v>O.09.000.064018</v>
          </cell>
          <cell r="B1624" t="str">
            <v>Válvula de retenção horizontal em bronze 1 1/4´</v>
          </cell>
          <cell r="C1624" t="str">
            <v>UN</v>
          </cell>
          <cell r="D1624">
            <v>163.52000000000001</v>
          </cell>
        </row>
        <row r="1625">
          <cell r="A1625" t="str">
            <v>O.09.000.064019</v>
          </cell>
          <cell r="B1625" t="str">
            <v>Válvula de retenção horizontal em bronze 1 1/2´</v>
          </cell>
          <cell r="C1625" t="str">
            <v>UN</v>
          </cell>
          <cell r="D1625">
            <v>191.36</v>
          </cell>
        </row>
        <row r="1626">
          <cell r="A1626" t="str">
            <v>O.09.000.064020</v>
          </cell>
          <cell r="B1626" t="str">
            <v>Válvula de retenção horizontal em bronze 2´</v>
          </cell>
          <cell r="C1626" t="str">
            <v>UN</v>
          </cell>
          <cell r="D1626">
            <v>260.33</v>
          </cell>
        </row>
        <row r="1627">
          <cell r="A1627" t="str">
            <v>O.09.000.064021</v>
          </cell>
          <cell r="B1627" t="str">
            <v>Válvula de retenção horizontal em bronze 2 1/2´</v>
          </cell>
          <cell r="C1627" t="str">
            <v>UN</v>
          </cell>
          <cell r="D1627">
            <v>446.08</v>
          </cell>
        </row>
        <row r="1628">
          <cell r="A1628" t="str">
            <v>O.09.000.064022</v>
          </cell>
          <cell r="B1628" t="str">
            <v>Válvula de retenção horizontal em bronze 3´</v>
          </cell>
          <cell r="C1628" t="str">
            <v>UN</v>
          </cell>
          <cell r="D1628">
            <v>539.92999999999995</v>
          </cell>
        </row>
        <row r="1629">
          <cell r="A1629" t="str">
            <v>O.09.000.064023</v>
          </cell>
          <cell r="B1629" t="str">
            <v>Válvula de retenção horizontal em bronze 4´</v>
          </cell>
          <cell r="C1629" t="str">
            <v>UN</v>
          </cell>
          <cell r="D1629">
            <v>933.67</v>
          </cell>
        </row>
        <row r="1630">
          <cell r="A1630" t="str">
            <v>O.09.000.064025</v>
          </cell>
          <cell r="B1630" t="str">
            <v>Válvula globo em bronze com extremidades roscáveis, classe 150lbs para vapor saturado e classe 300lbs para água, óleo e gás, DN= 3/4´</v>
          </cell>
          <cell r="C1630" t="str">
            <v>UN</v>
          </cell>
          <cell r="D1630">
            <v>182.3</v>
          </cell>
        </row>
        <row r="1631">
          <cell r="A1631" t="str">
            <v>O.09.000.064027</v>
          </cell>
          <cell r="B1631" t="str">
            <v>Válvula retenção pé com crivo em bronze, DN= 1´</v>
          </cell>
          <cell r="C1631" t="str">
            <v>UN</v>
          </cell>
          <cell r="D1631">
            <v>74.94</v>
          </cell>
        </row>
        <row r="1632">
          <cell r="A1632" t="str">
            <v>O.09.000.064028</v>
          </cell>
          <cell r="B1632" t="str">
            <v>Válvula retenção pé com crivo em bronze, DN= 1 1/4´</v>
          </cell>
          <cell r="C1632" t="str">
            <v>UN</v>
          </cell>
          <cell r="D1632">
            <v>105.22</v>
          </cell>
        </row>
        <row r="1633">
          <cell r="A1633" t="str">
            <v>O.09.000.064029</v>
          </cell>
          <cell r="B1633" t="str">
            <v>Válvula retenção pé com crivo em bronze, DN= 1 1/2´</v>
          </cell>
          <cell r="C1633" t="str">
            <v>UN</v>
          </cell>
          <cell r="D1633">
            <v>129.63</v>
          </cell>
        </row>
        <row r="1634">
          <cell r="A1634" t="str">
            <v>O.09.000.064030</v>
          </cell>
          <cell r="B1634" t="str">
            <v>Válvula retenção pé com crivo em bronze, DN= 2´</v>
          </cell>
          <cell r="C1634" t="str">
            <v>UN</v>
          </cell>
          <cell r="D1634">
            <v>175.87</v>
          </cell>
        </row>
        <row r="1635">
          <cell r="A1635" t="str">
            <v>O.09.000.064031</v>
          </cell>
          <cell r="B1635" t="str">
            <v>Válvula retenção pé com crivo em bronze, DN= 2 1/2´</v>
          </cell>
          <cell r="C1635" t="str">
            <v>UN</v>
          </cell>
          <cell r="D1635">
            <v>283.2</v>
          </cell>
        </row>
        <row r="1636">
          <cell r="A1636" t="str">
            <v>O.09.000.064032</v>
          </cell>
          <cell r="B1636" t="str">
            <v>Válvula retenção pé com crivo em bronze, DN= 3´</v>
          </cell>
          <cell r="C1636" t="str">
            <v>UN</v>
          </cell>
          <cell r="D1636">
            <v>421.29</v>
          </cell>
        </row>
        <row r="1637">
          <cell r="A1637" t="str">
            <v>O.09.000.064033</v>
          </cell>
          <cell r="B1637" t="str">
            <v>Válvula globo em bronze com extremidades roscáveis, classe 150lbs para vapor saturado, classe 300lbs para água, óleo e gás, DN= 1´</v>
          </cell>
          <cell r="C1637" t="str">
            <v>UN</v>
          </cell>
          <cell r="D1637">
            <v>247.17</v>
          </cell>
        </row>
        <row r="1638">
          <cell r="A1638" t="str">
            <v>O.09.000.064034</v>
          </cell>
          <cell r="B1638" t="str">
            <v>Válvula retenção pé com crivo em bronze, DN= 4´</v>
          </cell>
          <cell r="C1638" t="str">
            <v>UN</v>
          </cell>
          <cell r="D1638">
            <v>824.22</v>
          </cell>
        </row>
        <row r="1639">
          <cell r="A1639" t="str">
            <v>O.09.000.064037</v>
          </cell>
          <cell r="B1639" t="str">
            <v>Válvula globo em bronze com extremidades roscáveis, classe 150lbs para vapor saturado, classe 300lbs para água, óleo e gás, DN= 1 1/2´</v>
          </cell>
          <cell r="C1639" t="str">
            <v>UN</v>
          </cell>
          <cell r="D1639">
            <v>502.7</v>
          </cell>
        </row>
        <row r="1640">
          <cell r="A1640" t="str">
            <v>O.09.000.064038</v>
          </cell>
          <cell r="B1640" t="str">
            <v>Válvula globo em bronze com extremidades roscáveis, classe 150lbs para vapor saturado, classe 300lbs para água, óleo e gás, DN= 2´</v>
          </cell>
          <cell r="C1640" t="str">
            <v>UN</v>
          </cell>
          <cell r="D1640">
            <v>619.46</v>
          </cell>
        </row>
        <row r="1641">
          <cell r="A1641" t="str">
            <v>O.09.000.064048</v>
          </cell>
          <cell r="B1641" t="str">
            <v>Válvula globo em bronze com extremidades roscáveis, classe 150lbs para vapor saturado, 300lbs para água, óleo e gás, DN= 2 1/2´</v>
          </cell>
          <cell r="C1641" t="str">
            <v>UN</v>
          </cell>
          <cell r="D1641">
            <v>968.25</v>
          </cell>
        </row>
        <row r="1642">
          <cell r="A1642" t="str">
            <v>O.09.000.064050</v>
          </cell>
          <cell r="B1642" t="str">
            <v>Válvula globo em bronze com extremidades roscáveis, classe 125lb para vapor saturado, classe 200 libras para água, óleo e gás, DN= 2´</v>
          </cell>
          <cell r="C1642" t="str">
            <v>UN</v>
          </cell>
          <cell r="D1642">
            <v>448.06</v>
          </cell>
        </row>
        <row r="1643">
          <cell r="A1643" t="str">
            <v>O.09.000.064051</v>
          </cell>
          <cell r="B1643" t="str">
            <v>Válvula globo em bronze com extremidades roscáveis, classe 150lbs para vapor saturado, classe 300lbs para água, óleo e gás, D= 4´</v>
          </cell>
          <cell r="C1643" t="str">
            <v>UN</v>
          </cell>
          <cell r="D1643">
            <v>5041.66</v>
          </cell>
        </row>
        <row r="1644">
          <cell r="A1644" t="str">
            <v>O.09.000.064061</v>
          </cell>
          <cell r="B1644" t="str">
            <v>Válvula de retenção vertical em bronze 1´</v>
          </cell>
          <cell r="C1644" t="str">
            <v>UN</v>
          </cell>
          <cell r="D1644">
            <v>80.63</v>
          </cell>
        </row>
        <row r="1645">
          <cell r="A1645" t="str">
            <v>O.09.000.064062</v>
          </cell>
          <cell r="B1645" t="str">
            <v>Válvula de retenção vertical em bronze 1 1/4´</v>
          </cell>
          <cell r="C1645" t="str">
            <v>UN</v>
          </cell>
          <cell r="D1645">
            <v>110.55</v>
          </cell>
        </row>
        <row r="1646">
          <cell r="A1646" t="str">
            <v>O.09.000.064063</v>
          </cell>
          <cell r="B1646" t="str">
            <v>Válvula de retenção vertical em bronze 1 1/2´</v>
          </cell>
          <cell r="C1646" t="str">
            <v>UN</v>
          </cell>
          <cell r="D1646">
            <v>139.06</v>
          </cell>
        </row>
        <row r="1647">
          <cell r="A1647" t="str">
            <v>O.09.000.064064</v>
          </cell>
          <cell r="B1647" t="str">
            <v>Válvula de retenção vertical em bronze 2´</v>
          </cell>
          <cell r="C1647" t="str">
            <v>UN</v>
          </cell>
          <cell r="D1647">
            <v>195.06</v>
          </cell>
        </row>
        <row r="1648">
          <cell r="A1648" t="str">
            <v>O.09.000.064065</v>
          </cell>
          <cell r="B1648" t="str">
            <v>Válvula de retenção vertical em bronze 2 1/2´</v>
          </cell>
          <cell r="C1648" t="str">
            <v>UN</v>
          </cell>
          <cell r="D1648">
            <v>324.12</v>
          </cell>
        </row>
        <row r="1649">
          <cell r="A1649" t="str">
            <v>O.09.000.064066</v>
          </cell>
          <cell r="B1649" t="str">
            <v>Válvula de retenção vertical em bronze 3´</v>
          </cell>
          <cell r="C1649" t="str">
            <v>UN</v>
          </cell>
          <cell r="D1649">
            <v>485.64</v>
          </cell>
        </row>
        <row r="1650">
          <cell r="A1650" t="str">
            <v>O.09.000.064068</v>
          </cell>
          <cell r="B1650" t="str">
            <v>Válvula de retenção vertical em bronze de 4´ - com flange</v>
          </cell>
          <cell r="C1650" t="str">
            <v>UN</v>
          </cell>
          <cell r="D1650">
            <v>833.34</v>
          </cell>
        </row>
        <row r="1651">
          <cell r="A1651" t="str">
            <v>O.09.000.064172</v>
          </cell>
          <cell r="B1651" t="str">
            <v>Válvula globo em bronze com extremidades roscáveis, classe 150lbs para vapor saturado, classe 300lbs para água, óleo e gás, D= 3´</v>
          </cell>
          <cell r="C1651" t="str">
            <v>UN</v>
          </cell>
          <cell r="D1651">
            <v>2232.5100000000002</v>
          </cell>
        </row>
        <row r="1652">
          <cell r="A1652" t="str">
            <v>O.09.000.064187</v>
          </cell>
          <cell r="B1652" t="str">
            <v>Válvula de gaveta, corpo em bronze, extremidades roscáveis, haste fixa, classe 150 libras, DN=1/2´</v>
          </cell>
          <cell r="C1652" t="str">
            <v>UN</v>
          </cell>
          <cell r="D1652">
            <v>103.94</v>
          </cell>
        </row>
        <row r="1653">
          <cell r="A1653" t="str">
            <v>O.09.000.064188</v>
          </cell>
          <cell r="B1653" t="str">
            <v>Válvula de gaveta, corpo em bronze, extremidades roscáveis, haste fixa, classe 150 libras, DN=3/4´</v>
          </cell>
          <cell r="C1653" t="str">
            <v>UN</v>
          </cell>
          <cell r="D1653">
            <v>126.01</v>
          </cell>
        </row>
        <row r="1654">
          <cell r="A1654" t="str">
            <v>O.09.000.064189</v>
          </cell>
          <cell r="B1654" t="str">
            <v>Válvula de gaveta, corpo em bronze, extremidades roscáveis, haste fixa, classe 150 libras, DN=1´</v>
          </cell>
          <cell r="C1654" t="str">
            <v>UN</v>
          </cell>
          <cell r="D1654">
            <v>169.52</v>
          </cell>
        </row>
        <row r="1655">
          <cell r="A1655" t="str">
            <v>O.09.000.064190</v>
          </cell>
          <cell r="B1655" t="str">
            <v>Válvula de gaveta, corpo em bronze, extremidades roscáveis, haste fixa, classe 150 libras, DN=1 1/4´</v>
          </cell>
          <cell r="C1655" t="str">
            <v>UN</v>
          </cell>
          <cell r="D1655">
            <v>211.73</v>
          </cell>
        </row>
        <row r="1656">
          <cell r="A1656" t="str">
            <v>O.09.000.064191</v>
          </cell>
          <cell r="B1656" t="str">
            <v>Válvula globo, corpo em bronze,extremidades roscáveis, haste ascendente, classe 150 libras, DN=1/2´</v>
          </cell>
          <cell r="C1656" t="str">
            <v>UN</v>
          </cell>
          <cell r="D1656">
            <v>136.69</v>
          </cell>
        </row>
        <row r="1657">
          <cell r="A1657" t="str">
            <v>O.09.000.064192</v>
          </cell>
          <cell r="B1657" t="str">
            <v>Válvula globo, corpo em bronze,extremidades roscáveis, haste ascendente, classe 150 libras, DN=1 1/4´</v>
          </cell>
          <cell r="C1657" t="str">
            <v>UN</v>
          </cell>
          <cell r="D1657">
            <v>356.64</v>
          </cell>
        </row>
        <row r="1658">
          <cell r="A1658" t="str">
            <v>O.09.000.064193</v>
          </cell>
          <cell r="B1658" t="str">
            <v>Filtro Y, corpo em aço carbono, tela removível em aço inox, classe 150 libras, DN=1/2´</v>
          </cell>
          <cell r="C1658" t="str">
            <v>UN</v>
          </cell>
          <cell r="D1658">
            <v>209.62</v>
          </cell>
        </row>
        <row r="1659">
          <cell r="A1659" t="str">
            <v>O.09.000.064194</v>
          </cell>
          <cell r="B1659" t="str">
            <v>Filtro Y, corpo em aço carbono, tela removível em aço inox, classe 150 libras, DN=3,4´</v>
          </cell>
          <cell r="C1659" t="str">
            <v>UN</v>
          </cell>
          <cell r="D1659">
            <v>264.79000000000002</v>
          </cell>
        </row>
        <row r="1660">
          <cell r="A1660" t="str">
            <v>O.09.000.064195</v>
          </cell>
          <cell r="B1660" t="str">
            <v>Filtro Y, corpo em aço carbono, tela removível em aço inox, classe 150 libras, DN=1´</v>
          </cell>
          <cell r="C1660" t="str">
            <v>UN</v>
          </cell>
          <cell r="D1660">
            <v>356.37</v>
          </cell>
        </row>
        <row r="1661">
          <cell r="A1661" t="str">
            <v>O.09.000.064196</v>
          </cell>
          <cell r="B1661" t="str">
            <v>Filtro Y, corpo em aço carbono, tela removível em aço inox, classe 150 libras, DN=1 1/4´</v>
          </cell>
          <cell r="C1661" t="str">
            <v>UN</v>
          </cell>
          <cell r="D1661">
            <v>465.39</v>
          </cell>
        </row>
        <row r="1662">
          <cell r="A1662" t="str">
            <v>O.09.000.064202</v>
          </cell>
          <cell r="B1662" t="str">
            <v>Válvula automática redutora de pressão, de ação direta, corpo em bronze, extremidades roscadas, para água, ar, óleo e gás, PE=200psi e PS=20 à 90psi, DN=11/4´</v>
          </cell>
          <cell r="C1662" t="str">
            <v>UN</v>
          </cell>
          <cell r="D1662">
            <v>5559.03</v>
          </cell>
        </row>
        <row r="1663">
          <cell r="A1663" t="str">
            <v>O.09.000.064203</v>
          </cell>
          <cell r="B1663" t="str">
            <v>Válvula automática de redução de pressão, de ação direta, corpo em bronze, extremidades roscadas, para água, ar, óleo e gás, PE=200psi e PS=20 à 90psi, DN=2´</v>
          </cell>
          <cell r="C1663" t="str">
            <v>UN</v>
          </cell>
          <cell r="D1663">
            <v>5779.36</v>
          </cell>
        </row>
        <row r="1664">
          <cell r="A1664" t="str">
            <v>O.09.000.064215</v>
          </cell>
          <cell r="B1664" t="str">
            <v>Válvula de gaveta em bronze com fecho rápido sem acabamento, DN= 1 1/2´</v>
          </cell>
          <cell r="C1664" t="str">
            <v>UN</v>
          </cell>
          <cell r="D1664">
            <v>470.18</v>
          </cell>
        </row>
        <row r="1665">
          <cell r="A1665" t="str">
            <v>O.09.000.068531</v>
          </cell>
          <cell r="B1665" t="str">
            <v>Filtro tipo ´Y´ corpo em bronze, tela (filtro) em aço inoxidável, extremidades roscáveis, para gás, DN= 2´</v>
          </cell>
          <cell r="C1665" t="str">
            <v>UN</v>
          </cell>
          <cell r="D1665">
            <v>412.69</v>
          </cell>
        </row>
        <row r="1666">
          <cell r="A1666" t="str">
            <v>O.09.000.090132</v>
          </cell>
          <cell r="B1666" t="str">
            <v>Válvula globo angular de 45° em bronze ou latão, classe de pressão mínima 14kgf/cm², para recalque de rede de incêndio, DN= 2 1/2´; ref. Buckaspiero ou equivalente</v>
          </cell>
          <cell r="C1666" t="str">
            <v>UN</v>
          </cell>
          <cell r="D1666">
            <v>339.03</v>
          </cell>
        </row>
        <row r="1667">
          <cell r="A1667" t="str">
            <v>O.09.000.092041</v>
          </cell>
          <cell r="B1667" t="str">
            <v>Válvula de gaveta em bronze com haste ascendente e extremidades rosqueáveis, classe 150lbs para vapor saturado, classe 300lbs para água, óleo e gás, DN= 1/2´</v>
          </cell>
          <cell r="C1667" t="str">
            <v>UN</v>
          </cell>
          <cell r="D1667">
            <v>129.85</v>
          </cell>
        </row>
        <row r="1668">
          <cell r="A1668" t="str">
            <v>O.10.000.065502</v>
          </cell>
          <cell r="B1668" t="str">
            <v>Bacia sifonada de louça branca 6 litros; ref. linha Sabará ou Diamantina da Icasa, linha Ravena da Deca, ou equivalente</v>
          </cell>
          <cell r="C1668" t="str">
            <v>UN</v>
          </cell>
          <cell r="D1668">
            <v>143.77000000000001</v>
          </cell>
        </row>
        <row r="1669">
          <cell r="A1669" t="str">
            <v>O.10.000.065506</v>
          </cell>
          <cell r="B1669" t="str">
            <v>Bacia turca de louça branca, 6 litros com sifão, linha Institucional da Celite ou equivalente</v>
          </cell>
          <cell r="C1669" t="str">
            <v>UN</v>
          </cell>
          <cell r="D1669">
            <v>629.89</v>
          </cell>
        </row>
        <row r="1670">
          <cell r="A1670" t="str">
            <v>O.10.000.065508</v>
          </cell>
          <cell r="B1670" t="str">
            <v>Lavatório de louça, branco, com coluna de 46x56cm; referência comercial lL-7 + lC7 da Icasa ou equivalente</v>
          </cell>
          <cell r="C1670" t="str">
            <v>UN</v>
          </cell>
          <cell r="D1670">
            <v>203.66</v>
          </cell>
        </row>
        <row r="1671">
          <cell r="A1671" t="str">
            <v>O.10.000.065509</v>
          </cell>
          <cell r="B1671" t="str">
            <v>Lavatório de louça, sem coluna de 46 x 36 cm; ref. Icasa, Sabará, Deca Ravena</v>
          </cell>
          <cell r="C1671" t="str">
            <v>UN</v>
          </cell>
          <cell r="D1671">
            <v>64.12</v>
          </cell>
        </row>
        <row r="1672">
          <cell r="A1672" t="str">
            <v>O.10.000.065514</v>
          </cell>
          <cell r="B1672" t="str">
            <v>Papeleira de louça de embutir, 15x15cm / 18x18cm, inclusive rolete de plástico, ref. Celite, Hervy, Deca ou equivalente</v>
          </cell>
          <cell r="C1672" t="str">
            <v>UN</v>
          </cell>
          <cell r="D1672">
            <v>52</v>
          </cell>
        </row>
        <row r="1673">
          <cell r="A1673" t="str">
            <v>O.10.000.065516</v>
          </cell>
          <cell r="B1673" t="str">
            <v>Meia saboneteira de louça de embutir 7,5x15cm / 10,5x17,5cm, ref. Deca, Celite, Hervy ou equivalente</v>
          </cell>
          <cell r="C1673" t="str">
            <v>UN</v>
          </cell>
          <cell r="D1673">
            <v>43.3</v>
          </cell>
        </row>
        <row r="1674">
          <cell r="A1674" t="str">
            <v>O.10.000.065518</v>
          </cell>
          <cell r="B1674" t="str">
            <v>Saboneteira de louça de embutir 15x15cm / 18x18cm, ref. Deca, Celite, Hervy ou equivalente</v>
          </cell>
          <cell r="C1674" t="str">
            <v>UN</v>
          </cell>
          <cell r="D1674">
            <v>50.97</v>
          </cell>
        </row>
        <row r="1675">
          <cell r="A1675" t="str">
            <v>O.10.000.065522</v>
          </cell>
          <cell r="B1675" t="str">
            <v>Bacia sifonada de louça com saída horizontal, linha Ravena da Deca, ou equivalente</v>
          </cell>
          <cell r="C1675" t="str">
            <v>UN</v>
          </cell>
          <cell r="D1675">
            <v>353.56</v>
          </cell>
        </row>
        <row r="1676">
          <cell r="A1676" t="str">
            <v>O.10.000.065528</v>
          </cell>
          <cell r="B1676" t="str">
            <v>Tanque de louça com coluna de 18 a 20 litros, ref. Celite, Icasa, Incepa ou equivalente</v>
          </cell>
          <cell r="C1676" t="str">
            <v>UN</v>
          </cell>
          <cell r="D1676">
            <v>477.3</v>
          </cell>
        </row>
        <row r="1677">
          <cell r="A1677" t="str">
            <v>O.10.000.065534</v>
          </cell>
          <cell r="B1677" t="str">
            <v>Lavatório pequeno e coluna suspensa; ref. Vogue Plus ou equivalente</v>
          </cell>
          <cell r="C1677" t="str">
            <v>CJ</v>
          </cell>
          <cell r="D1677">
            <v>653.85</v>
          </cell>
        </row>
        <row r="1678">
          <cell r="A1678" t="str">
            <v>O.10.000.065538</v>
          </cell>
          <cell r="B1678" t="str">
            <v>Mictório auto sifonado de louça, branco, ref. Icasa, Celite ou equivalente</v>
          </cell>
          <cell r="C1678" t="str">
            <v>UN</v>
          </cell>
          <cell r="D1678">
            <v>393.34</v>
          </cell>
        </row>
        <row r="1679">
          <cell r="A1679" t="str">
            <v>O.10.000.065544</v>
          </cell>
          <cell r="B1679" t="str">
            <v>Cuba de louça de embutir redonda, de 36cm, branca, ref. Icasa, Deca ou equivalente</v>
          </cell>
          <cell r="C1679" t="str">
            <v>UN</v>
          </cell>
          <cell r="D1679">
            <v>87.29</v>
          </cell>
        </row>
        <row r="1680">
          <cell r="A1680" t="str">
            <v>O.10.000.065555</v>
          </cell>
          <cell r="B1680" t="str">
            <v>Bacia louça branca 6 litros, com caixa descarga acoplada, linha Ravena da Deca, linha Diamantina, Azálea da Celite, ou equivalente</v>
          </cell>
          <cell r="C1680" t="str">
            <v>CJ</v>
          </cell>
          <cell r="D1680">
            <v>589.98</v>
          </cell>
        </row>
        <row r="1681">
          <cell r="A1681" t="str">
            <v>O.10.000.065556</v>
          </cell>
          <cell r="B1681" t="str">
            <v>Cuba de louça de embutir oval, 40x30cm, ref. Deca L 59 ou equivalente</v>
          </cell>
          <cell r="C1681" t="str">
            <v>UN</v>
          </cell>
          <cell r="D1681">
            <v>88.12</v>
          </cell>
        </row>
        <row r="1682">
          <cell r="A1682" t="str">
            <v>O.10.000.065559</v>
          </cell>
          <cell r="B1682" t="str">
            <v>Lavatório de louça com coluna suspensa; referência comercial Celite, Icasa, Incepa ou equivalente</v>
          </cell>
          <cell r="C1682" t="str">
            <v>UN</v>
          </cell>
          <cell r="D1682">
            <v>566.55999999999995</v>
          </cell>
        </row>
        <row r="1683">
          <cell r="A1683" t="str">
            <v>O.10.000.065564</v>
          </cell>
          <cell r="B1683" t="str">
            <v>Lavatório de louça para canto sem coluna para pessoa com mobilidade reduzida, ref. L76 Coleção Master da Deca ou equivalente</v>
          </cell>
          <cell r="C1683" t="str">
            <v>UN</v>
          </cell>
          <cell r="D1683">
            <v>1180.3</v>
          </cell>
        </row>
        <row r="1684">
          <cell r="A1684" t="str">
            <v>O.10.000.065570</v>
          </cell>
          <cell r="B1684" t="str">
            <v>Tanque louça branca com coluna, 30 litros; ref. Celite, Icasa, Incepa ou equivalente</v>
          </cell>
          <cell r="C1684" t="str">
            <v>UN</v>
          </cell>
          <cell r="D1684">
            <v>595.72</v>
          </cell>
        </row>
        <row r="1685">
          <cell r="A1685" t="str">
            <v>O.10.000.065671</v>
          </cell>
          <cell r="B1685" t="str">
            <v>Bacia para pessoas com mobilidade reduzida, linha tradicional, cor branco gelo, ref. linha Vogue Plus Conforto P.510 ou equivalente</v>
          </cell>
          <cell r="C1685" t="str">
            <v>UN</v>
          </cell>
          <cell r="D1685">
            <v>950.13</v>
          </cell>
        </row>
        <row r="1686">
          <cell r="A1686" t="str">
            <v>O.10.000.065672</v>
          </cell>
          <cell r="B1686" t="str">
            <v>Tanque de louça sem coluna, médio, capacidade 30 litros, ref. TQ.02, branco da Deca ou equivalente</v>
          </cell>
          <cell r="C1686" t="str">
            <v>UN</v>
          </cell>
          <cell r="D1686">
            <v>450.09</v>
          </cell>
        </row>
        <row r="1687">
          <cell r="A1687" t="str">
            <v>O.10.000.066152</v>
          </cell>
          <cell r="B1687" t="str">
            <v>Lavatório de louça para canto de 300 x 300 x 300 mm, branco gelo, ref. L 101 linha Izi da Deca ou equivalente</v>
          </cell>
          <cell r="C1687" t="str">
            <v>UN</v>
          </cell>
          <cell r="D1687">
            <v>191.88</v>
          </cell>
        </row>
        <row r="1688">
          <cell r="A1688" t="str">
            <v>O.10.000.090733</v>
          </cell>
          <cell r="B1688" t="str">
            <v>Bacia sifonafa com caixa de descarga acoplada de louça branca - infantil, referência Icasa, Celite ou equivalente</v>
          </cell>
          <cell r="C1688" t="str">
            <v>UN</v>
          </cell>
          <cell r="D1688">
            <v>614.25</v>
          </cell>
        </row>
        <row r="1689">
          <cell r="A1689" t="str">
            <v>O.11.000.021000</v>
          </cell>
          <cell r="B1689" t="str">
            <v>Misturador termostato com acabamento cromado, para chuveiros e duchas, com dois volantes, trava de segurança a 38°C, ref. Decaterm 2430 C034 da Deca ou equivalente</v>
          </cell>
          <cell r="C1689" t="str">
            <v>UN</v>
          </cell>
          <cell r="D1689">
            <v>1781.94</v>
          </cell>
        </row>
        <row r="1690">
          <cell r="A1690" t="str">
            <v>O.11.000.031636</v>
          </cell>
          <cell r="B1690" t="str">
            <v>Arejador com articulador em ABS cromado, completo, para torneira padrão, referência Blukit ou equivalente</v>
          </cell>
          <cell r="C1690" t="str">
            <v>UN</v>
          </cell>
          <cell r="D1690">
            <v>38.1</v>
          </cell>
        </row>
        <row r="1691">
          <cell r="A1691" t="str">
            <v>O.11.000.047507</v>
          </cell>
          <cell r="B1691" t="str">
            <v>Torneira elétrica, bica alta e móvel, com arejador articulável - 220V; ref. 220V de 5.400W da Fame, 220V Slim Multitemperaturas 5.500 W da Hydra ou equivalente</v>
          </cell>
          <cell r="C1691" t="str">
            <v>UN</v>
          </cell>
          <cell r="D1691">
            <v>200.33</v>
          </cell>
        </row>
        <row r="1692">
          <cell r="A1692" t="str">
            <v>O.11.000.063536</v>
          </cell>
          <cell r="B1692" t="str">
            <v>Válvula para água fria ou pré-misturada 3/4´ baixa e alta pressão, acabamento Chrome; ref. linha Pressmatic 17120306 (baixa), 17120206 (alta) da Docol ou equivalente</v>
          </cell>
          <cell r="C1692" t="str">
            <v>UN</v>
          </cell>
          <cell r="D1692">
            <v>432.74</v>
          </cell>
        </row>
        <row r="1693">
          <cell r="A1693" t="str">
            <v>O.11.000.063537</v>
          </cell>
          <cell r="B1693" t="str">
            <v>Registro regulador de vazão para torneira, misturador, bidê e outros 1/2´ plástico ABS; ref. 13030023 da Docol ou equivalente</v>
          </cell>
          <cell r="C1693" t="str">
            <v>UN</v>
          </cell>
          <cell r="D1693">
            <v>43.99</v>
          </cell>
        </row>
        <row r="1694">
          <cell r="A1694" t="str">
            <v>O.11.000.064004</v>
          </cell>
          <cell r="B1694" t="str">
            <v>Válvula de escoamento cromada de 1 1/2', ref. 1606C da Deca ou equivalente</v>
          </cell>
          <cell r="C1694" t="str">
            <v>UN</v>
          </cell>
          <cell r="D1694">
            <v>106.4</v>
          </cell>
        </row>
        <row r="1695">
          <cell r="A1695" t="str">
            <v>O.11.000.064010</v>
          </cell>
          <cell r="B1695" t="str">
            <v>Válvula de descarga com registro próprio e duplo acionamento limitador de fluxo de 1 1/2, ref. Hydra Max Duo 2545C; Docol DV Salvágua, ou equivalente</v>
          </cell>
          <cell r="C1695" t="str">
            <v>UN</v>
          </cell>
          <cell r="D1695">
            <v>304.79000000000002</v>
          </cell>
        </row>
        <row r="1696">
          <cell r="A1696" t="str">
            <v>O.11.000.064011</v>
          </cell>
          <cell r="B1696" t="str">
            <v>Válvula de descarga com registro de 1 1/2´, ref. Hidramax 2550 da Deca / Docol / Flux 3650 Fabrimar ou equivalente</v>
          </cell>
          <cell r="C1696" t="str">
            <v>UN</v>
          </cell>
          <cell r="D1696">
            <v>255.41</v>
          </cell>
        </row>
        <row r="1697">
          <cell r="A1697" t="str">
            <v>O.11.000.064036</v>
          </cell>
          <cell r="B1697" t="str">
            <v>Válvula de descarga com registro de 1 1/4´, ref. Hidramax 2550 da Deca, Docol, Flux 3650 da Fabrimar ou equivalente</v>
          </cell>
          <cell r="C1697" t="str">
            <v>UN</v>
          </cell>
          <cell r="D1697">
            <v>265.23</v>
          </cell>
        </row>
        <row r="1698">
          <cell r="A1698" t="str">
            <v>O.11.000.064044</v>
          </cell>
          <cell r="B1698" t="str">
            <v>Válvula de metal cromado para lavatório com acabamento cromado de 1´, ref. VVL216 da Esteves; 1602C da Deca ou equivalente</v>
          </cell>
          <cell r="C1698" t="str">
            <v>UN</v>
          </cell>
          <cell r="D1698">
            <v>36.76</v>
          </cell>
        </row>
        <row r="1699">
          <cell r="A1699" t="str">
            <v>O.11.000.064045</v>
          </cell>
          <cell r="B1699" t="str">
            <v>Válvula cromada para pia, tipo americana de 3 1/2" com cesta, sem unho, referência 1623 da Kimetais, Forusi, Esteves ou equivalente</v>
          </cell>
          <cell r="C1699" t="str">
            <v>UN</v>
          </cell>
          <cell r="D1699">
            <v>55.82</v>
          </cell>
        </row>
        <row r="1700">
          <cell r="A1700" t="str">
            <v>O.11.000.064056</v>
          </cell>
          <cell r="B1700" t="str">
            <v>Válvula para mictório antivandalismo, sistema hidromecânico, DN= 3/4´; ref. linha Presmatic antivandalismo da Docol ou equivalente</v>
          </cell>
          <cell r="C1700" t="str">
            <v>UN</v>
          </cell>
          <cell r="D1700">
            <v>468.75</v>
          </cell>
        </row>
        <row r="1701">
          <cell r="A1701" t="str">
            <v>O.11.000.064057</v>
          </cell>
          <cell r="B1701" t="str">
            <v>Válvula de descarga externa tipo alavanca de 1 1/4´; ref. Silent Flux 3500 da Fabrimar ou equivalente</v>
          </cell>
          <cell r="C1701" t="str">
            <v>UN</v>
          </cell>
          <cell r="D1701">
            <v>1009.33</v>
          </cell>
        </row>
        <row r="1702">
          <cell r="A1702" t="str">
            <v>O.11.000.064138</v>
          </cell>
          <cell r="B1702" t="str">
            <v>Válvula com acionamento hidromecânico para piso, ref. 17012100 linha Pematic Piso da Docal ou equivalente</v>
          </cell>
          <cell r="C1702" t="str">
            <v>UN</v>
          </cell>
          <cell r="D1702">
            <v>778.71</v>
          </cell>
        </row>
        <row r="1703">
          <cell r="A1703" t="str">
            <v>O.11.000.064503</v>
          </cell>
          <cell r="B1703" t="str">
            <v>Sifão metálico cromado 1´ x 1 1/2´, com tubo de ligação ajustável; ref. Fabrimar, Esteves, ou equivalente</v>
          </cell>
          <cell r="C1703" t="str">
            <v>UN</v>
          </cell>
          <cell r="D1703">
            <v>166.75</v>
          </cell>
        </row>
        <row r="1704">
          <cell r="A1704" t="str">
            <v>O.11.000.064513</v>
          </cell>
          <cell r="B1704" t="str">
            <v>Sifão metálico cromado 1 1/2´ x  2´, com tubo de ligação; ref. Fabrimar, Oriente ou equivalente</v>
          </cell>
          <cell r="C1704" t="str">
            <v>UN</v>
          </cell>
          <cell r="D1704">
            <v>146.58000000000001</v>
          </cell>
        </row>
        <row r="1705">
          <cell r="A1705" t="str">
            <v>O.11.000.065568</v>
          </cell>
          <cell r="B1705" t="str">
            <v>Chuveiro com jato regulável de metal acabamento cromado; ref. comercial Fabrimar, Tigre ou equivalente</v>
          </cell>
          <cell r="C1705" t="str">
            <v>UN</v>
          </cell>
          <cell r="D1705">
            <v>164.44</v>
          </cell>
        </row>
        <row r="1706">
          <cell r="A1706" t="str">
            <v>O.11.000.065571</v>
          </cell>
          <cell r="B1706" t="str">
            <v>Chuveiro simples em PVC, diâmetro de 5", com registro e tubo de ligação acoplados em PVC; referência 2320/2321 da Herc, 1614 Luconi ou equivalente</v>
          </cell>
          <cell r="C1706" t="str">
            <v>UN</v>
          </cell>
          <cell r="D1706">
            <v>15.25</v>
          </cell>
        </row>
        <row r="1707">
          <cell r="A1707" t="str">
            <v>O.11.000.065579</v>
          </cell>
          <cell r="B1707" t="str">
            <v>Válvula de descarga com registro próprio e duplo acionamento limitador de fluxo de 1 1/4´; ref. Hydra Max Duo 2545C; Docol DV Salvágua ou equivalente</v>
          </cell>
          <cell r="C1707" t="str">
            <v>UN</v>
          </cell>
          <cell r="D1707">
            <v>317.17</v>
          </cell>
        </row>
        <row r="1708">
          <cell r="A1708" t="str">
            <v>O.11.000.066000</v>
          </cell>
          <cell r="B1708" t="str">
            <v>Torneira de mesa com bica móvel, acionamento por meio de alavanca, acabamento metal cromado; ref. 21.031/21.060 da Proflux, 2195/2169 da Hidrofix, 4014 da TFC ou equivalente</v>
          </cell>
          <cell r="C1708" t="str">
            <v>UN</v>
          </cell>
          <cell r="D1708">
            <v>99.89</v>
          </cell>
        </row>
        <row r="1709">
          <cell r="A1709" t="str">
            <v>O.11.000.066001</v>
          </cell>
          <cell r="B1709" t="str">
            <v>Torneira curta amarela de 3/4´ para jardim, ref. Chaveta 1128A da Metais Poly ou equivalente</v>
          </cell>
          <cell r="C1709" t="str">
            <v>UN</v>
          </cell>
          <cell r="D1709">
            <v>30.18</v>
          </cell>
        </row>
        <row r="1710">
          <cell r="A1710" t="str">
            <v>O.11.000.066002</v>
          </cell>
          <cell r="B1710" t="str">
            <v>Torneira curta amarela de 1/2´ para jardim, ref. Chaveta 1128A da Metais Poly ou equivalente</v>
          </cell>
          <cell r="C1710" t="str">
            <v>UN</v>
          </cell>
          <cell r="D1710">
            <v>30.14</v>
          </cell>
        </row>
        <row r="1711">
          <cell r="A1711" t="str">
            <v>O.11.000.066007</v>
          </cell>
          <cell r="B1711" t="str">
            <v>Válvula de descarga antivandalismo DN= 1 1/2´; ref. Docol / Hidra MaxPública ou equivalente</v>
          </cell>
          <cell r="C1711" t="str">
            <v>UN</v>
          </cell>
          <cell r="D1711">
            <v>369.39</v>
          </cell>
        </row>
        <row r="1712">
          <cell r="A1712" t="str">
            <v>O.11.000.066008</v>
          </cell>
          <cell r="B1712" t="str">
            <v>Válvula de mictório vazão automática 3/4´, ref. Docol ou equivalente</v>
          </cell>
          <cell r="C1712" t="str">
            <v>UN</v>
          </cell>
          <cell r="D1712">
            <v>312.87</v>
          </cell>
        </row>
        <row r="1713">
          <cell r="A1713" t="str">
            <v>O.11.000.066010</v>
          </cell>
          <cell r="B1713" t="str">
            <v>Torneira curta cromada de 3/4´ para jardim, ref. Chaveta 1128C da Metais Poly, Linha C23 da Forusi ou equivalente</v>
          </cell>
          <cell r="C1713" t="str">
            <v>UN</v>
          </cell>
          <cell r="D1713">
            <v>37.270000000000003</v>
          </cell>
        </row>
        <row r="1714">
          <cell r="A1714" t="str">
            <v>O.11.000.066012</v>
          </cell>
          <cell r="B1714" t="str">
            <v>Torneira amarela de 3/4´ para tanque, curta (aprox. 10 cm), sem rosca</v>
          </cell>
          <cell r="C1714" t="str">
            <v>UN</v>
          </cell>
          <cell r="D1714">
            <v>20.149999999999999</v>
          </cell>
        </row>
        <row r="1715">
          <cell r="A1715" t="str">
            <v>O.11.000.066015</v>
          </cell>
          <cell r="B1715" t="str">
            <v>Torneira curta cromada de 1/2´ para tanque; ref. Chaveta 1126C da Metais Poly, linha C23 da Forusi ou equivalente</v>
          </cell>
          <cell r="C1715" t="str">
            <v>UN</v>
          </cell>
          <cell r="D1715">
            <v>29.07</v>
          </cell>
        </row>
        <row r="1716">
          <cell r="A1716" t="str">
            <v>O.11.000.066016</v>
          </cell>
          <cell r="B1716" t="str">
            <v>Torneira curta cromada de 3/4´ para tanque; ref. Chaveta 1126C da Metais Poly, linha C23 da Forusi ou equivalente</v>
          </cell>
          <cell r="C1716" t="str">
            <v>UN</v>
          </cell>
          <cell r="D1716">
            <v>29.7</v>
          </cell>
        </row>
        <row r="1717">
          <cell r="A1717" t="str">
            <v>O.11.000.066018</v>
          </cell>
          <cell r="B1717" t="str">
            <v>Torneira longa de 1/2´ ou 3/4´ para pia com arejador; ref. Spagna, 2159 C24 da Metais Poly, linha C23 da Forusi ou equivalente</v>
          </cell>
          <cell r="C1717" t="str">
            <v>UN</v>
          </cell>
          <cell r="D1717">
            <v>49.18</v>
          </cell>
        </row>
        <row r="1718">
          <cell r="A1718" t="str">
            <v>O.11.000.066020</v>
          </cell>
          <cell r="B1718" t="str">
            <v>Chuveiro simples em PVC, diâmetro de 10 cm, com braço acoplado, ref. Ducha 4 - linha Plena Duchas da Tigre ou equivalente</v>
          </cell>
          <cell r="C1718" t="str">
            <v>UN</v>
          </cell>
          <cell r="D1718">
            <v>10.039999999999999</v>
          </cell>
        </row>
        <row r="1719">
          <cell r="A1719" t="str">
            <v>O.11.000.066023</v>
          </cell>
          <cell r="B1719" t="str">
            <v>Ducha higiênica manual cromada, ref. linha activa cromada C40 da Deca ou equivalente</v>
          </cell>
          <cell r="C1719" t="str">
            <v>UN</v>
          </cell>
          <cell r="D1719">
            <v>532.07000000000005</v>
          </cell>
        </row>
        <row r="1720">
          <cell r="A1720" t="str">
            <v>O.11.000.066024</v>
          </cell>
          <cell r="B1720" t="str">
            <v>Torneira de parede (de metal) para pia com bica móvel, arejador, de 1/2´ ou 3/4´; ref. 3159 linha Belle Époque CR da Forusi ou equivalente</v>
          </cell>
          <cell r="C1720" t="str">
            <v>UN</v>
          </cell>
          <cell r="D1720">
            <v>59.26</v>
          </cell>
        </row>
        <row r="1721">
          <cell r="A1721" t="str">
            <v>O.11.000.066025</v>
          </cell>
          <cell r="B1721" t="str">
            <v>Torneira clínica profissional, parede ou mesa tipo alavanca, fabricada em metal cromado com bico arejador</v>
          </cell>
          <cell r="C1721" t="str">
            <v>UN</v>
          </cell>
          <cell r="D1721">
            <v>189.97</v>
          </cell>
        </row>
        <row r="1722">
          <cell r="A1722" t="str">
            <v>O.11.000.066028</v>
          </cell>
          <cell r="B1722" t="str">
            <v>Torneira misturador clínica de mesa com arejador articulado, acionamento cotovelo; ref. Certiva, Solucenter, Proflux  ou equivalente</v>
          </cell>
          <cell r="C1722" t="str">
            <v>UN</v>
          </cell>
          <cell r="D1722">
            <v>388.67</v>
          </cell>
        </row>
        <row r="1723">
          <cell r="A1723" t="str">
            <v>O.11.000.066037</v>
          </cell>
          <cell r="B1723" t="str">
            <v>Torneira de parede antivandalismo de 3/4´ de alta/baixa pressão, acabamento cromado, ref. Chrome da Docol de 135 mm, Biopress da Fabrimar ou equivalente</v>
          </cell>
          <cell r="C1723" t="str">
            <v>UN</v>
          </cell>
          <cell r="D1723">
            <v>437.37</v>
          </cell>
        </row>
        <row r="1724">
          <cell r="A1724" t="str">
            <v>O.11.000.066038</v>
          </cell>
          <cell r="B1724" t="str">
            <v>Chuveiro com válvula e acionamento antivandalismo de 3/4´ (válvula + chuveiro); ref. Pressmatic ou equivalente</v>
          </cell>
          <cell r="C1724" t="str">
            <v>UN</v>
          </cell>
          <cell r="D1724">
            <v>689.49</v>
          </cell>
        </row>
        <row r="1725">
          <cell r="A1725" t="str">
            <v>O.11.000.066039</v>
          </cell>
          <cell r="B1725" t="str">
            <v>Ducha cromada simples, água fria, sem desviador; ref. Fria Fitt 7000 F16 Fortti Cromada da Lorenzetti ou equivalente</v>
          </cell>
          <cell r="C1725" t="str">
            <v>UN</v>
          </cell>
          <cell r="D1725">
            <v>65.25</v>
          </cell>
        </row>
        <row r="1726">
          <cell r="A1726" t="str">
            <v>O.11.000.066040</v>
          </cell>
          <cell r="B1726" t="str">
            <v>Chuveiro elétrico 4 estações de 6.500W/220V com resistência blindada, ref. Ducha e estações da Hydra ou equivalente</v>
          </cell>
          <cell r="C1726" t="str">
            <v>UN</v>
          </cell>
          <cell r="D1726">
            <v>431.7</v>
          </cell>
        </row>
        <row r="1727">
          <cell r="A1727" t="str">
            <v>O.11.000.066050</v>
          </cell>
          <cell r="B1727" t="str">
            <v>Misturador de parede para pia com bica móvel, com acabamento cromado, ref. linha Prata C50 da Forusi, 1258 da Fabrimar ou equivalente</v>
          </cell>
          <cell r="C1727" t="str">
            <v>UN</v>
          </cell>
          <cell r="D1727">
            <v>553.64</v>
          </cell>
        </row>
        <row r="1728">
          <cell r="A1728" t="str">
            <v>O.11.000.066051</v>
          </cell>
          <cell r="B1728" t="str">
            <v>Aparelho misturador de mesa para pia com bica móvel, acabamento cromado. Referência Misturador Max 1256-C34 da Deca ou equivalente</v>
          </cell>
          <cell r="C1728" t="str">
            <v>UN</v>
          </cell>
          <cell r="D1728">
            <v>771.72</v>
          </cell>
        </row>
        <row r="1729">
          <cell r="A1729" t="str">
            <v>O.11.000.066059</v>
          </cell>
          <cell r="B1729" t="str">
            <v>Torneira de mesa (de metal) com bica móvel e arejador, de 1/2´ ou 3/4´, ref. Docol/00111506 ou equivalente</v>
          </cell>
          <cell r="C1729" t="str">
            <v>UN</v>
          </cell>
          <cell r="D1729">
            <v>189.02</v>
          </cell>
        </row>
        <row r="1730">
          <cell r="A1730" t="str">
            <v>O.11.000.066063</v>
          </cell>
          <cell r="B1730" t="str">
            <v>Torneira de acionamento restrito em latão cromado, registro 1/2' com adaptador para 3/4', ref. comercial 20000806 da Docol ou equivalente</v>
          </cell>
          <cell r="C1730" t="str">
            <v>UN</v>
          </cell>
          <cell r="D1730">
            <v>58.44</v>
          </cell>
        </row>
        <row r="1731">
          <cell r="A1731" t="str">
            <v>O.11.000.066064</v>
          </cell>
          <cell r="B1731" t="str">
            <v>Torneira de parede para lavatório acionamento hidromecânico latão fundido cromado, DN 1/2´/3/4´ cod.17160706, Presmatic 120 da Docol, equivalente</v>
          </cell>
          <cell r="C1731" t="str">
            <v>UN</v>
          </cell>
          <cell r="D1731">
            <v>403.14</v>
          </cell>
        </row>
        <row r="1732">
          <cell r="A1732" t="str">
            <v>O.11.000.066066</v>
          </cell>
          <cell r="B1732" t="str">
            <v>Torneira de parede para tanque em plástico (ABS e/ou polipropileno), DN 1/2´ ou 3/4´, 10 cm, sem rosca, ref. 1126 Herc ou equivalente</v>
          </cell>
          <cell r="C1732" t="str">
            <v>UN</v>
          </cell>
          <cell r="D1732">
            <v>3.95</v>
          </cell>
        </row>
        <row r="1733">
          <cell r="A1733" t="str">
            <v>O.11.000.066067</v>
          </cell>
          <cell r="B1733" t="str">
            <v>Torneira de parede para tanque em plástico (ABS e/ou polipropileno), DN 1/2´ ou 3/4´, 15 cm, sem rosca, ref. 1158 Herc ou equivalente</v>
          </cell>
          <cell r="C1733" t="str">
            <v>UN</v>
          </cell>
          <cell r="D1733">
            <v>4.46</v>
          </cell>
        </row>
        <row r="1734">
          <cell r="A1734" t="str">
            <v>O.11.000.066072</v>
          </cell>
          <cell r="B1734" t="str">
            <v>Torneira de mesa para lavatório, acionamento hidromecânico com alavanca, registro integrado regulador de vazão, latão cromado, ref. linha DocolMatc 185106 da Docol</v>
          </cell>
          <cell r="C1734" t="str">
            <v>UN</v>
          </cell>
          <cell r="D1734">
            <v>695.9</v>
          </cell>
        </row>
        <row r="1735">
          <cell r="A1735" t="str">
            <v>O.11.000.066091</v>
          </cell>
          <cell r="B1735" t="str">
            <v>Torneira de mesa automática em metal cromado de 1/2", medidas aproximadas: distância horizontal 110 a 125mm, altura vertical 90 a 120mm, ref.Single, Robust ou Prime da LuxSanit, 1193 ou 1194 da Oliveira, Pressmatic da Docol ou equivalente</v>
          </cell>
          <cell r="C1735" t="str">
            <v>UN</v>
          </cell>
          <cell r="D1735">
            <v>132</v>
          </cell>
        </row>
        <row r="1736">
          <cell r="A1736" t="str">
            <v>O.11.000.066097</v>
          </cell>
          <cell r="B1736" t="str">
            <v>Chuveiro elétrico comum com acabamento em plástico e braço, 220 V / 5500 W, ref. Bello Banho / Maxi Ducha da Lorenzetti ou equivalente</v>
          </cell>
          <cell r="C1736" t="str">
            <v>UN</v>
          </cell>
          <cell r="D1736">
            <v>81.94</v>
          </cell>
        </row>
        <row r="1737">
          <cell r="A1737" t="str">
            <v>O.11.000.066104</v>
          </cell>
          <cell r="B1737" t="str">
            <v>Chuveiro lava olhos, acionamento manual através de haste triangular e placa empurre, com pintura epóxi; ref. CL001 KITINOX da Avlis Válvulas ou equivalente</v>
          </cell>
          <cell r="C1737" t="str">
            <v>UN</v>
          </cell>
          <cell r="D1737">
            <v>2161.7600000000002</v>
          </cell>
        </row>
        <row r="1738">
          <cell r="A1738" t="str">
            <v>O.11.000.066106</v>
          </cell>
          <cell r="B1738" t="str">
            <v>Torneira para lavatório em plástico, bitola de 1/2´</v>
          </cell>
          <cell r="C1738" t="str">
            <v>UN</v>
          </cell>
          <cell r="D1738">
            <v>13.49</v>
          </cell>
        </row>
        <row r="1739">
          <cell r="A1739" t="str">
            <v>O.11.000.066108</v>
          </cell>
          <cell r="B1739" t="str">
            <v>Chuveiro com comando eletrônico de temperaturas, com tubo de ligação acoplado e haste,  6.800W até 7.900W - 220 V, resistência blindada, aprovado Inmetro/Procel</v>
          </cell>
          <cell r="C1739" t="str">
            <v>UN</v>
          </cell>
          <cell r="D1739">
            <v>465.69</v>
          </cell>
        </row>
        <row r="1740">
          <cell r="A1740" t="str">
            <v>O.11.000.066109</v>
          </cell>
          <cell r="B1740" t="str">
            <v>Ducha com comando eletrônico de temperatura, com ou sem haste de comando, de 6.800W até 7.900W - 220 V, regulagem de inclinação, aprovado Inmetro/Procel, ref. comercial Top Jet Eletrônica da Lorenzetti ou equivalente</v>
          </cell>
          <cell r="C1740" t="str">
            <v>UN</v>
          </cell>
          <cell r="D1740">
            <v>152.27000000000001</v>
          </cell>
        </row>
        <row r="1741">
          <cell r="A1741" t="str">
            <v>O.11.000.068506</v>
          </cell>
          <cell r="B1741" t="str">
            <v>Regulador de pressão, estágio único 12 kg/h; ref. 76511 fabricação Aliança</v>
          </cell>
          <cell r="C1741" t="str">
            <v>UN</v>
          </cell>
          <cell r="D1741">
            <v>90.69</v>
          </cell>
        </row>
        <row r="1742">
          <cell r="A1742" t="str">
            <v>O.11.000.068511</v>
          </cell>
          <cell r="B1742" t="str">
            <v>Regulador de alta pressão, vazão 9 kg; ref. 76510/3 fabricação Aliança</v>
          </cell>
          <cell r="C1742" t="str">
            <v>UN</v>
          </cell>
          <cell r="D1742">
            <v>735.01</v>
          </cell>
        </row>
        <row r="1743">
          <cell r="A1743" t="str">
            <v>O.11.000.068513</v>
          </cell>
          <cell r="B1743" t="str">
            <v>Regulador para gás, industrial vazão 12 kg/h, 2º estágio; ref. 76511/1 fabricação Aliança</v>
          </cell>
          <cell r="C1743" t="str">
            <v>UN</v>
          </cell>
          <cell r="D1743">
            <v>88.22</v>
          </cell>
        </row>
        <row r="1744">
          <cell r="A1744" t="str">
            <v>O.11.000.068515</v>
          </cell>
          <cell r="B1744" t="str">
            <v>Válvula e mangueira para gás domiciliar de 3/8´</v>
          </cell>
          <cell r="C1744" t="str">
            <v>CJ</v>
          </cell>
          <cell r="D1744">
            <v>42.97</v>
          </cell>
        </row>
        <row r="1745">
          <cell r="A1745" t="str">
            <v>O.11.000.069556</v>
          </cell>
          <cell r="B1745" t="str">
            <v>Botão para válvula descarga</v>
          </cell>
          <cell r="C1745" t="str">
            <v>UN</v>
          </cell>
          <cell r="D1745">
            <v>61.4</v>
          </cell>
        </row>
        <row r="1746">
          <cell r="A1746" t="str">
            <v>O.11.000.069558</v>
          </cell>
          <cell r="B1746" t="str">
            <v>Canopla para válvula de descarga, ref. Hidramax 2550 da Deca, Docol, Flux 3650 Fabrimar ou equivalente</v>
          </cell>
          <cell r="C1746" t="str">
            <v>UN</v>
          </cell>
          <cell r="D1746">
            <v>126.18</v>
          </cell>
        </row>
        <row r="1747">
          <cell r="A1747" t="str">
            <v>O.11.000.069562</v>
          </cell>
          <cell r="B1747" t="str">
            <v>Acabamento cromado para registro de pressão ou de gaveta, ref. linha Spot da Deca ou equivalente</v>
          </cell>
          <cell r="C1747" t="str">
            <v>UN</v>
          </cell>
          <cell r="D1747">
            <v>63.14</v>
          </cell>
        </row>
        <row r="1748">
          <cell r="A1748" t="str">
            <v>O.11.000.092035</v>
          </cell>
          <cell r="B1748" t="str">
            <v>Dispenser tipo toalheiro metálico esmaltado para bobina de 25cm x 50m, sem alavanca, ref. 1855 da Ideal, Aurimar 86 da Guarani ou equivalente</v>
          </cell>
          <cell r="C1748" t="str">
            <v>UN</v>
          </cell>
          <cell r="D1748">
            <v>63.72</v>
          </cell>
        </row>
        <row r="1749">
          <cell r="A1749" t="str">
            <v>O.11.000.092038</v>
          </cell>
          <cell r="B1749" t="str">
            <v>Cabide cromado para banheiro simples; ref. Remma plus RP08, Versailles 08v, Requint 108RSK, 2060.C01 da Deca, 2312 standard da Jackwal, Lorenzetti, Plus da Sicmol ou equivalente</v>
          </cell>
          <cell r="C1749" t="str">
            <v>UN</v>
          </cell>
          <cell r="D1749">
            <v>35.75</v>
          </cell>
        </row>
        <row r="1750">
          <cell r="A1750" t="str">
            <v>O.12.000.061029</v>
          </cell>
          <cell r="B1750" t="str">
            <v>Arruela de borracha para flange, diâmetro 200mm</v>
          </cell>
          <cell r="C1750" t="str">
            <v>UN</v>
          </cell>
          <cell r="D1750">
            <v>10.42</v>
          </cell>
        </row>
        <row r="1751">
          <cell r="A1751" t="str">
            <v>O.12.000.061039</v>
          </cell>
          <cell r="B1751" t="str">
            <v>Arruela de borracha para flange, diâmetro 80mm</v>
          </cell>
          <cell r="C1751" t="str">
            <v>UN</v>
          </cell>
          <cell r="D1751">
            <v>4.84</v>
          </cell>
        </row>
        <row r="1752">
          <cell r="A1752" t="str">
            <v>O.12.000.061042</v>
          </cell>
          <cell r="B1752" t="str">
            <v>Arruela de borracha para flange, diâmetro 150mm</v>
          </cell>
          <cell r="C1752" t="str">
            <v>UN</v>
          </cell>
          <cell r="D1752">
            <v>7.79</v>
          </cell>
        </row>
        <row r="1753">
          <cell r="A1753" t="str">
            <v>O.12.000.061043</v>
          </cell>
          <cell r="B1753" t="str">
            <v>Arruela de borracha para flange, diâmetro 250mm</v>
          </cell>
          <cell r="C1753" t="str">
            <v>UN</v>
          </cell>
          <cell r="D1753">
            <v>13.1</v>
          </cell>
        </row>
        <row r="1754">
          <cell r="A1754" t="str">
            <v>O.12.000.061044</v>
          </cell>
          <cell r="B1754" t="str">
            <v>Arruela de borracha para flange, diâmetro 300mm</v>
          </cell>
          <cell r="C1754" t="str">
            <v>UN</v>
          </cell>
          <cell r="D1754">
            <v>20.92</v>
          </cell>
        </row>
        <row r="1755">
          <cell r="A1755" t="str">
            <v>O.12.000.061100</v>
          </cell>
          <cell r="B1755" t="str">
            <v>Anel de borracha EPDM de 50 mm (2´), para tubulação em ferro fundido, ref. AFLEX Saint Gobain</v>
          </cell>
          <cell r="C1755" t="str">
            <v>UN</v>
          </cell>
          <cell r="D1755">
            <v>4.3099999999999996</v>
          </cell>
        </row>
        <row r="1756">
          <cell r="A1756" t="str">
            <v>O.12.000.061115</v>
          </cell>
          <cell r="B1756" t="str">
            <v>Anel de borracha EPDM de 75 mm (3´), para tubulação em ferro fundido, ref. AFLEX Saint Gobain</v>
          </cell>
          <cell r="C1756" t="str">
            <v>UN</v>
          </cell>
          <cell r="D1756">
            <v>6.18</v>
          </cell>
        </row>
        <row r="1757">
          <cell r="A1757" t="str">
            <v>O.12.000.061116</v>
          </cell>
          <cell r="B1757" t="str">
            <v>Anel de borracha EPDM de 100 mm (4´), para tubulação em ferro fundido, ref. AFLEX Saint Gobain</v>
          </cell>
          <cell r="C1757" t="str">
            <v>UN</v>
          </cell>
          <cell r="D1757">
            <v>7.19</v>
          </cell>
        </row>
        <row r="1758">
          <cell r="A1758" t="str">
            <v>O.12.000.062671</v>
          </cell>
          <cell r="B1758" t="str">
            <v>Anel borracha para tubo PVC 50mm (2´)</v>
          </cell>
          <cell r="C1758" t="str">
            <v>UN</v>
          </cell>
          <cell r="D1758">
            <v>1.46</v>
          </cell>
        </row>
        <row r="1759">
          <cell r="A1759" t="str">
            <v>O.12.000.062672</v>
          </cell>
          <cell r="B1759" t="str">
            <v>Anel borracha para tubo PVC 75mm (3´)</v>
          </cell>
          <cell r="C1759" t="str">
            <v>UN</v>
          </cell>
          <cell r="D1759">
            <v>2.25</v>
          </cell>
        </row>
        <row r="1760">
          <cell r="A1760" t="str">
            <v>O.12.000.062673</v>
          </cell>
          <cell r="B1760" t="str">
            <v>Anel borracha para tubo PVC 100mm (4´)</v>
          </cell>
          <cell r="C1760" t="str">
            <v>UN</v>
          </cell>
          <cell r="D1760">
            <v>2.76</v>
          </cell>
        </row>
        <row r="1761">
          <cell r="A1761" t="str">
            <v>O.12.000.062674</v>
          </cell>
          <cell r="B1761" t="str">
            <v>Anel borracha para tubo PVC 150mm (6´)</v>
          </cell>
          <cell r="C1761" t="str">
            <v>UN</v>
          </cell>
          <cell r="D1761">
            <v>10.99</v>
          </cell>
        </row>
        <row r="1762">
          <cell r="A1762" t="str">
            <v>O.12.000.063510</v>
          </cell>
          <cell r="B1762" t="str">
            <v>Arruela de borracha para flange, diâmetro 50mm</v>
          </cell>
          <cell r="C1762" t="str">
            <v>UN</v>
          </cell>
          <cell r="D1762">
            <v>3.49</v>
          </cell>
        </row>
        <row r="1763">
          <cell r="A1763" t="str">
            <v>O.12.000.064109</v>
          </cell>
          <cell r="B1763" t="str">
            <v>Filtro de pressão em ABS para 360 l/h, ref. Cuno / Aqualar APL230 AP200LE</v>
          </cell>
          <cell r="C1763" t="str">
            <v>UN</v>
          </cell>
          <cell r="D1763">
            <v>294.23</v>
          </cell>
        </row>
        <row r="1764">
          <cell r="A1764" t="str">
            <v>O.12.000.064504</v>
          </cell>
          <cell r="B1764" t="str">
            <v>Sifão sanfonado universal de 1´ x 40mm e 50mm, ref. SSU e SSU40 da Astra</v>
          </cell>
          <cell r="C1764" t="str">
            <v>UN</v>
          </cell>
          <cell r="D1764">
            <v>15.08</v>
          </cell>
        </row>
        <row r="1765">
          <cell r="A1765" t="str">
            <v>O.12.000.064505</v>
          </cell>
          <cell r="B1765" t="str">
            <v>Sifão de plástico rígido, tipo copo de 1 1/4´ x 2´, com tubo de ligação ajustável</v>
          </cell>
          <cell r="C1765" t="str">
            <v>UN</v>
          </cell>
          <cell r="D1765">
            <v>15.11</v>
          </cell>
        </row>
        <row r="1766">
          <cell r="A1766" t="str">
            <v>O.12.000.065023</v>
          </cell>
          <cell r="B1766" t="str">
            <v>Caixa de descarga, capacidade 9 litros em plástico, de sobrepor com engate flexível e acessórios</v>
          </cell>
          <cell r="C1766" t="str">
            <v>UN</v>
          </cell>
          <cell r="D1766">
            <v>31.66</v>
          </cell>
        </row>
        <row r="1767">
          <cell r="A1767" t="str">
            <v>O.12.000.065055</v>
          </cell>
          <cell r="B1767" t="str">
            <v>Caixa de descarga, volume regulável 6 a 9 litros, de embutir, com engate flexível, acionamento por botão acabamento cromado, ref. 9000C Montreal da Montana, 2500 CX.MC.AF da Deca ou equivalente</v>
          </cell>
          <cell r="C1767" t="str">
            <v>CJ</v>
          </cell>
          <cell r="D1767">
            <v>795.8</v>
          </cell>
        </row>
        <row r="1768">
          <cell r="A1768" t="str">
            <v>O.12.000.065513</v>
          </cell>
          <cell r="B1768" t="str">
            <v>Saboneteira em ABS, tipo dispenser, para refil de 800ml, ref. Columbus SG 4000 ou equivalente</v>
          </cell>
          <cell r="C1768" t="str">
            <v>UN</v>
          </cell>
          <cell r="D1768">
            <v>47.5</v>
          </cell>
        </row>
        <row r="1769">
          <cell r="A1769" t="str">
            <v>O.12.000.065543</v>
          </cell>
          <cell r="B1769" t="str">
            <v>Lavatório em polipropileno de 36x26cm, ref. Astra ou equivalente</v>
          </cell>
          <cell r="C1769" t="str">
            <v>UN</v>
          </cell>
          <cell r="D1769">
            <v>41.63</v>
          </cell>
        </row>
        <row r="1770">
          <cell r="A1770" t="str">
            <v>O.12.000.065595</v>
          </cell>
          <cell r="B1770" t="str">
            <v>Secador de mãos em ABS, fluxo de ar 70 l/s, resistência 1350 W, tensão de 220 V, ref. CR-108B da Brakey ou equivalente</v>
          </cell>
          <cell r="C1770" t="str">
            <v>UN</v>
          </cell>
          <cell r="D1770">
            <v>1281.1500000000001</v>
          </cell>
        </row>
        <row r="1771">
          <cell r="A1771" t="str">
            <v>O.12.000.066013</v>
          </cell>
          <cell r="B1771" t="str">
            <v>Tubo de ligação cromado com canopla de 1 1/2´ x 25 cm, ajustável, ref. VLL418 da Esteves ou equivalente</v>
          </cell>
          <cell r="C1771" t="str">
            <v>UN</v>
          </cell>
          <cell r="D1771">
            <v>64</v>
          </cell>
        </row>
        <row r="1772">
          <cell r="A1772" t="str">
            <v>O.12.000.066028</v>
          </cell>
          <cell r="B1772" t="str">
            <v>Ligação (engate) flexível metálico de 1/2´x 30cm</v>
          </cell>
          <cell r="C1772" t="str">
            <v>UN</v>
          </cell>
          <cell r="D1772">
            <v>34.4</v>
          </cell>
        </row>
        <row r="1773">
          <cell r="A1773" t="str">
            <v>O.12.000.066029</v>
          </cell>
          <cell r="B1773" t="str">
            <v>Engate flexível de PVC DN= 1/2´x 40 cm</v>
          </cell>
          <cell r="C1773" t="str">
            <v>UN</v>
          </cell>
          <cell r="D1773">
            <v>7.33</v>
          </cell>
        </row>
        <row r="1774">
          <cell r="A1774" t="str">
            <v>O.12.000.066053</v>
          </cell>
          <cell r="B1774" t="str">
            <v>Tubo de ligação com canopla para sanitários</v>
          </cell>
          <cell r="C1774" t="str">
            <v>UN</v>
          </cell>
          <cell r="D1774">
            <v>39.67</v>
          </cell>
        </row>
        <row r="1775">
          <cell r="A1775" t="str">
            <v>O.12.000.066068</v>
          </cell>
          <cell r="B1775" t="str">
            <v>Tubo de ligação em cobre acabamento cromado para mictório DN= 1/2´, comprimento 20 ou 30cm, ref. VLC 454 ou VLC 456 Esteves</v>
          </cell>
          <cell r="C1775" t="str">
            <v>UN</v>
          </cell>
          <cell r="D1775">
            <v>66.63</v>
          </cell>
        </row>
        <row r="1776">
          <cell r="A1776" t="str">
            <v>O.12.000.066105</v>
          </cell>
          <cell r="B1776" t="str">
            <v>Desviador para ducha e chuveiro, com mangueira de 2,20m de comprimento;  ref. 8010 da Lorenzetti ou equivalente</v>
          </cell>
          <cell r="C1776" t="str">
            <v>UN</v>
          </cell>
          <cell r="D1776">
            <v>48.49</v>
          </cell>
        </row>
        <row r="1777">
          <cell r="A1777" t="str">
            <v>O.12.000.066166</v>
          </cell>
          <cell r="B1777" t="str">
            <v>Assento sanitário universal branco para bacia sifonada infantil, referência Tupan, Astra ou equivalente</v>
          </cell>
          <cell r="C1777" t="str">
            <v>UN</v>
          </cell>
          <cell r="D1777">
            <v>60.01</v>
          </cell>
        </row>
        <row r="1778">
          <cell r="A1778" t="str">
            <v>O.12.000.067076</v>
          </cell>
          <cell r="B1778" t="str">
            <v>Botoeira para acionamento de bomba de incêndio tipo quebra-vidro, com botão liga e desliga, em chapa de plástico na cor vermelha, com um martelo</v>
          </cell>
          <cell r="C1778" t="str">
            <v>UN</v>
          </cell>
          <cell r="D1778">
            <v>77.790000000000006</v>
          </cell>
        </row>
        <row r="1779">
          <cell r="A1779" t="str">
            <v>O.12.000.069503</v>
          </cell>
          <cell r="B1779" t="str">
            <v>Bolsa de borracha para bacia sifonada</v>
          </cell>
          <cell r="C1779" t="str">
            <v>UN</v>
          </cell>
          <cell r="D1779">
            <v>8.81</v>
          </cell>
        </row>
        <row r="1780">
          <cell r="A1780" t="str">
            <v>O.12.000.069527</v>
          </cell>
          <cell r="B1780" t="str">
            <v>Lubrificante para anel de neoprene</v>
          </cell>
          <cell r="C1780" t="str">
            <v>KG</v>
          </cell>
          <cell r="D1780">
            <v>18.45</v>
          </cell>
        </row>
        <row r="1781">
          <cell r="A1781" t="str">
            <v>O.12.000.069547</v>
          </cell>
          <cell r="B1781" t="str">
            <v>Reparo para válvula hidra</v>
          </cell>
          <cell r="C1781" t="str">
            <v>UN</v>
          </cell>
          <cell r="D1781">
            <v>65.819999999999993</v>
          </cell>
        </row>
        <row r="1782">
          <cell r="A1782" t="str">
            <v>O.12.000.069550</v>
          </cell>
          <cell r="B1782" t="str">
            <v>Tampa plástica para bacia sanitária</v>
          </cell>
          <cell r="C1782" t="str">
            <v>UN</v>
          </cell>
          <cell r="D1782">
            <v>42.03</v>
          </cell>
        </row>
        <row r="1783">
          <cell r="A1783" t="str">
            <v>O.12.000.069555</v>
          </cell>
          <cell r="B1783" t="str">
            <v>Anel borracha expansão para ligação em bacia sifonada, 100 mm (4´)</v>
          </cell>
          <cell r="C1783" t="str">
            <v>UN</v>
          </cell>
          <cell r="D1783">
            <v>23.55</v>
          </cell>
        </row>
        <row r="1784">
          <cell r="A1784" t="str">
            <v>O.12.000.070960</v>
          </cell>
          <cell r="B1784" t="str">
            <v>Manta de borracha de 100x75cm, espessura 10mm, cor preto e amarelo, alta resistência a atritos, para sinalização em estacionamento e proteção de coluna e parede</v>
          </cell>
          <cell r="C1784" t="str">
            <v>UN</v>
          </cell>
          <cell r="D1784">
            <v>86.81</v>
          </cell>
        </row>
        <row r="1785">
          <cell r="A1785" t="str">
            <v>O.12.000.070961</v>
          </cell>
          <cell r="B1785" t="str">
            <v>Cantoneira de borracha de 75x10x10cm, espessura 10mm, cor preto e amarelo, alta resistência a atritos, para sinalização em estacionamento e proteção de coluna</v>
          </cell>
          <cell r="C1785" t="str">
            <v>UN</v>
          </cell>
          <cell r="D1785">
            <v>36.450000000000003</v>
          </cell>
        </row>
        <row r="1786">
          <cell r="A1786" t="str">
            <v>O.12.000.090146</v>
          </cell>
          <cell r="B1786" t="str">
            <v>Arruela de borracha para flange, diâmetro 100mm</v>
          </cell>
          <cell r="C1786" t="str">
            <v>UN</v>
          </cell>
          <cell r="D1786">
            <v>5.57</v>
          </cell>
        </row>
        <row r="1787">
          <cell r="A1787" t="str">
            <v>O.12.000.090901</v>
          </cell>
          <cell r="B1787" t="str">
            <v>Conjunto de 4 lixeiras em plástico com tampa basculante, para coleta seletiva, com suporte para chão em aço galvanizado, capacidade de 50 litros cada cesto, ref. Natural Limp, Lixlimp, Plasbox ou equivalente</v>
          </cell>
          <cell r="C1787" t="str">
            <v>UN</v>
          </cell>
          <cell r="D1787">
            <v>1110.96</v>
          </cell>
        </row>
        <row r="1788">
          <cell r="A1788" t="str">
            <v>O.12.000.092034</v>
          </cell>
          <cell r="B1788" t="str">
            <v>Dispenser toalheiro em ABS e policarbonato para bobina de 20cm x 200m com alavanca. Ref. Jofel, Exaccta, Alwin ou equivalente</v>
          </cell>
          <cell r="C1788" t="str">
            <v>UN</v>
          </cell>
          <cell r="D1788">
            <v>256.26</v>
          </cell>
        </row>
        <row r="1789">
          <cell r="A1789" t="str">
            <v>O.12.000.092036</v>
          </cell>
          <cell r="B1789" t="str">
            <v>Dispenser papel higiênico em ABS para rolão 300/600m, com visor. Ref. Unik JSN, Trilha ou equivalente</v>
          </cell>
          <cell r="C1789" t="str">
            <v>UN</v>
          </cell>
          <cell r="D1789">
            <v>84.51</v>
          </cell>
        </row>
        <row r="1790">
          <cell r="A1790" t="str">
            <v>O.12.000.092309</v>
          </cell>
          <cell r="B1790" t="str">
            <v>Toalheiro plástico em ABS branco tipo dispenser para papel</v>
          </cell>
          <cell r="C1790" t="str">
            <v>UN</v>
          </cell>
          <cell r="D1790">
            <v>66.94</v>
          </cell>
        </row>
        <row r="1791">
          <cell r="A1791" t="str">
            <v>O.13.000.060101</v>
          </cell>
          <cell r="B1791" t="str">
            <v>Tubo de concreto (PS-1) DN= 300mm</v>
          </cell>
          <cell r="C1791" t="str">
            <v>M</v>
          </cell>
          <cell r="D1791">
            <v>57.72</v>
          </cell>
        </row>
        <row r="1792">
          <cell r="A1792" t="str">
            <v>O.13.000.060102</v>
          </cell>
          <cell r="B1792" t="str">
            <v>Tubo de concreto (PS-1) DN= 400mm</v>
          </cell>
          <cell r="C1792" t="str">
            <v>M</v>
          </cell>
          <cell r="D1792">
            <v>70.27</v>
          </cell>
        </row>
        <row r="1793">
          <cell r="A1793" t="str">
            <v>O.13.000.060110</v>
          </cell>
          <cell r="B1793" t="str">
            <v>Tubo de concreto (PS-2) DN= 300mm</v>
          </cell>
          <cell r="C1793" t="str">
            <v>M</v>
          </cell>
          <cell r="D1793">
            <v>59.43</v>
          </cell>
        </row>
        <row r="1794">
          <cell r="A1794" t="str">
            <v>O.13.000.060111</v>
          </cell>
          <cell r="B1794" t="str">
            <v>Tubo de concreto (PS-2) DN= 400mm</v>
          </cell>
          <cell r="C1794" t="str">
            <v>M</v>
          </cell>
          <cell r="D1794">
            <v>74.14</v>
          </cell>
        </row>
        <row r="1795">
          <cell r="A1795" t="str">
            <v>O.13.000.060112</v>
          </cell>
          <cell r="B1795" t="str">
            <v>Tubo de concreto (PS-2) DN= 500mm</v>
          </cell>
          <cell r="C1795" t="str">
            <v>M</v>
          </cell>
          <cell r="D1795">
            <v>100.17</v>
          </cell>
        </row>
        <row r="1796">
          <cell r="A1796" t="str">
            <v>O.13.000.060113</v>
          </cell>
          <cell r="B1796" t="str">
            <v>Tubo de concreto (PA-2) DN= 700mm</v>
          </cell>
          <cell r="C1796" t="str">
            <v>M</v>
          </cell>
          <cell r="D1796">
            <v>208.76</v>
          </cell>
        </row>
        <row r="1797">
          <cell r="A1797" t="str">
            <v>O.13.000.060114</v>
          </cell>
          <cell r="B1797" t="str">
            <v>Tubo de concreto (PA-2) DN= 300mm</v>
          </cell>
          <cell r="C1797" t="str">
            <v>M</v>
          </cell>
          <cell r="D1797">
            <v>88.21</v>
          </cell>
        </row>
        <row r="1798">
          <cell r="A1798" t="str">
            <v>O.13.000.060115</v>
          </cell>
          <cell r="B1798" t="str">
            <v>Tubo de concreto (PA-2) DN= 900mm</v>
          </cell>
          <cell r="C1798" t="str">
            <v>M</v>
          </cell>
          <cell r="D1798">
            <v>347.46</v>
          </cell>
        </row>
        <row r="1799">
          <cell r="A1799" t="str">
            <v>O.13.000.060131</v>
          </cell>
          <cell r="B1799" t="str">
            <v>Tubo de concreto (PA-1) DN= 300mm</v>
          </cell>
          <cell r="C1799" t="str">
            <v>M</v>
          </cell>
          <cell r="D1799">
            <v>99.62</v>
          </cell>
        </row>
        <row r="1800">
          <cell r="A1800" t="str">
            <v>O.13.000.060132</v>
          </cell>
          <cell r="B1800" t="str">
            <v>Tubo de concreto (PA-1) DN= 400mm</v>
          </cell>
          <cell r="C1800" t="str">
            <v>M</v>
          </cell>
          <cell r="D1800">
            <v>100.65</v>
          </cell>
        </row>
        <row r="1801">
          <cell r="A1801" t="str">
            <v>O.13.000.060140</v>
          </cell>
          <cell r="B1801" t="str">
            <v>Tubo de concreto (PA-1) DN= 600mm</v>
          </cell>
          <cell r="C1801" t="str">
            <v>M</v>
          </cell>
          <cell r="D1801">
            <v>160.05000000000001</v>
          </cell>
        </row>
        <row r="1802">
          <cell r="A1802" t="str">
            <v>O.13.000.060141</v>
          </cell>
          <cell r="B1802" t="str">
            <v>Tubo de concreto (PA-1) DN= 800mm</v>
          </cell>
          <cell r="C1802" t="str">
            <v>M</v>
          </cell>
          <cell r="D1802">
            <v>270.8</v>
          </cell>
        </row>
        <row r="1803">
          <cell r="A1803" t="str">
            <v>O.13.000.060144</v>
          </cell>
          <cell r="B1803" t="str">
            <v>Tubo de concreto (PA-2) DN= 400mm</v>
          </cell>
          <cell r="C1803" t="str">
            <v>M</v>
          </cell>
          <cell r="D1803">
            <v>86.66</v>
          </cell>
        </row>
        <row r="1804">
          <cell r="A1804" t="str">
            <v>O.13.000.060145</v>
          </cell>
          <cell r="B1804" t="str">
            <v>Tubo de concreto (PA-2) DN= 600mm</v>
          </cell>
          <cell r="C1804" t="str">
            <v>M</v>
          </cell>
          <cell r="D1804">
            <v>146.63</v>
          </cell>
        </row>
        <row r="1805">
          <cell r="A1805" t="str">
            <v>O.13.000.060146</v>
          </cell>
          <cell r="B1805" t="str">
            <v>Tubo de concreto (PA-2) DN= 800mm</v>
          </cell>
          <cell r="C1805" t="str">
            <v>M</v>
          </cell>
          <cell r="D1805">
            <v>301.98</v>
          </cell>
        </row>
        <row r="1806">
          <cell r="A1806" t="str">
            <v>O.13.000.060147</v>
          </cell>
          <cell r="B1806" t="str">
            <v>Tubo de concreto (PA-2) DN= 1000mm</v>
          </cell>
          <cell r="C1806" t="str">
            <v>M</v>
          </cell>
          <cell r="D1806">
            <v>420.62</v>
          </cell>
        </row>
        <row r="1807">
          <cell r="A1807" t="str">
            <v>O.13.000.060149</v>
          </cell>
          <cell r="B1807" t="str">
            <v>Tubo de concreto (PA-3) DN= 400mm</v>
          </cell>
          <cell r="C1807" t="str">
            <v>M</v>
          </cell>
          <cell r="D1807">
            <v>128.54</v>
          </cell>
        </row>
        <row r="1808">
          <cell r="A1808" t="str">
            <v>O.13.000.060150</v>
          </cell>
          <cell r="B1808" t="str">
            <v>Tubo de concreto (PA-3) DN= 600mm</v>
          </cell>
          <cell r="C1808" t="str">
            <v>M</v>
          </cell>
          <cell r="D1808">
            <v>219.1</v>
          </cell>
        </row>
        <row r="1809">
          <cell r="A1809" t="str">
            <v>O.13.000.060151</v>
          </cell>
          <cell r="B1809" t="str">
            <v>Tubo de concreto (PA-3) DN= 800mm</v>
          </cell>
          <cell r="C1809" t="str">
            <v>M</v>
          </cell>
          <cell r="D1809">
            <v>379.78</v>
          </cell>
        </row>
        <row r="1810">
          <cell r="A1810" t="str">
            <v>O.13.000.060152</v>
          </cell>
          <cell r="B1810" t="str">
            <v>Tubo de concreto (PA-3) DN= 1000mm</v>
          </cell>
          <cell r="C1810" t="str">
            <v>M</v>
          </cell>
          <cell r="D1810">
            <v>559.94000000000005</v>
          </cell>
        </row>
        <row r="1811">
          <cell r="A1811" t="str">
            <v>O.13.000.060203</v>
          </cell>
          <cell r="B1811" t="str">
            <v>Anel pré-moldado em concreto, diâmetro externo de 2,50 m, h= 0,50 m</v>
          </cell>
          <cell r="C1811" t="str">
            <v>UN</v>
          </cell>
          <cell r="D1811">
            <v>833.41</v>
          </cell>
        </row>
        <row r="1812">
          <cell r="A1812" t="str">
            <v>O.13.000.060204</v>
          </cell>
          <cell r="B1812" t="str">
            <v>Tubo de concreto (PA-1) DN= 1000mm</v>
          </cell>
          <cell r="C1812" t="str">
            <v>M</v>
          </cell>
          <cell r="D1812">
            <v>381.52</v>
          </cell>
        </row>
        <row r="1813">
          <cell r="A1813" t="str">
            <v>O.13.000.060206</v>
          </cell>
          <cell r="B1813" t="str">
            <v>Tubo de concreto (PA-1) DN= 1200mm</v>
          </cell>
          <cell r="C1813" t="str">
            <v>M</v>
          </cell>
          <cell r="D1813">
            <v>558.45000000000005</v>
          </cell>
        </row>
        <row r="1814">
          <cell r="A1814" t="str">
            <v>O.13.000.060207</v>
          </cell>
          <cell r="B1814" t="str">
            <v>Anel pré-moldado em concreto, diâmetro externo de 1,20 m, h= 0,50 m</v>
          </cell>
          <cell r="C1814" t="str">
            <v>UN</v>
          </cell>
          <cell r="D1814">
            <v>180.11</v>
          </cell>
        </row>
        <row r="1815">
          <cell r="A1815" t="str">
            <v>O.13.000.060208</v>
          </cell>
          <cell r="B1815" t="str">
            <v>Anel pré-moldado em concreto, diâmetro externo de 1,50 m, h= 0,50 m</v>
          </cell>
          <cell r="C1815" t="str">
            <v>UN</v>
          </cell>
          <cell r="D1815">
            <v>328.43</v>
          </cell>
        </row>
        <row r="1816">
          <cell r="A1816" t="str">
            <v>O.13.000.060209</v>
          </cell>
          <cell r="B1816" t="str">
            <v>Anel pré-moldado em concreto, diâmetro externo de 1,80 m, h= 0,50 m</v>
          </cell>
          <cell r="C1816" t="str">
            <v>UN</v>
          </cell>
          <cell r="D1816">
            <v>572.79999999999995</v>
          </cell>
        </row>
        <row r="1817">
          <cell r="A1817" t="str">
            <v>O.13.000.060210</v>
          </cell>
          <cell r="B1817" t="str">
            <v>Anel pré-moldado em concreto, diâmetro externo de 2,50 m, h= 0,50 m, com cortina</v>
          </cell>
          <cell r="C1817" t="str">
            <v>UN</v>
          </cell>
          <cell r="D1817">
            <v>835.25</v>
          </cell>
        </row>
        <row r="1818">
          <cell r="A1818" t="str">
            <v>O.13.000.060213</v>
          </cell>
          <cell r="B1818" t="str">
            <v>Tubo de concreto (PA-2) DN= 500mm</v>
          </cell>
          <cell r="C1818" t="str">
            <v>M</v>
          </cell>
          <cell r="D1818">
            <v>118.04</v>
          </cell>
        </row>
        <row r="1819">
          <cell r="A1819" t="str">
            <v>O.13.000.060215</v>
          </cell>
          <cell r="B1819" t="str">
            <v>Anel pré-moldado em concreto, diâmetro externo de 0,60 m, h= 0,50 m</v>
          </cell>
          <cell r="C1819" t="str">
            <v>UN</v>
          </cell>
          <cell r="D1819">
            <v>76.55</v>
          </cell>
        </row>
        <row r="1820">
          <cell r="A1820" t="str">
            <v>O.13.000.060219</v>
          </cell>
          <cell r="B1820" t="str">
            <v>Meia cana de concreto DN= 200mm</v>
          </cell>
          <cell r="C1820" t="str">
            <v>M</v>
          </cell>
          <cell r="D1820">
            <v>21.6</v>
          </cell>
        </row>
        <row r="1821">
          <cell r="A1821" t="str">
            <v>O.13.000.060220</v>
          </cell>
          <cell r="B1821" t="str">
            <v>Tampa pré moldada de concreto, diâmetro externo de 1,50m com 1 abertura de inspeção (para fossa séptica)</v>
          </cell>
          <cell r="C1821" t="str">
            <v>UN</v>
          </cell>
          <cell r="D1821">
            <v>325.48</v>
          </cell>
        </row>
        <row r="1822">
          <cell r="A1822" t="str">
            <v>O.13.000.060232</v>
          </cell>
          <cell r="B1822" t="str">
            <v>Tubo de concreto (EA-3) DN= 400mm esgoto sanitário</v>
          </cell>
          <cell r="C1822" t="str">
            <v>M</v>
          </cell>
          <cell r="D1822">
            <v>139.22999999999999</v>
          </cell>
        </row>
        <row r="1823">
          <cell r="A1823" t="str">
            <v>O.13.000.060233</v>
          </cell>
          <cell r="B1823" t="str">
            <v>Tubo de concreto (EA-3) DN= 500mm esgoto sanitário</v>
          </cell>
          <cell r="C1823" t="str">
            <v>M</v>
          </cell>
          <cell r="D1823">
            <v>188.92</v>
          </cell>
        </row>
        <row r="1824">
          <cell r="A1824" t="str">
            <v>O.13.000.060234</v>
          </cell>
          <cell r="B1824" t="str">
            <v>Tubo de concreto (EA-3) DN= 600mm esgoto sanitário</v>
          </cell>
          <cell r="C1824" t="str">
            <v>M</v>
          </cell>
          <cell r="D1824">
            <v>236.8</v>
          </cell>
        </row>
        <row r="1825">
          <cell r="A1825" t="str">
            <v>O.13.000.060235</v>
          </cell>
          <cell r="B1825" t="str">
            <v>Tubo de concreto (EA-3) DN= 700mm esgoto sanitário</v>
          </cell>
          <cell r="C1825" t="str">
            <v>M</v>
          </cell>
          <cell r="D1825">
            <v>334.81</v>
          </cell>
        </row>
        <row r="1826">
          <cell r="A1826" t="str">
            <v>O.13.000.060236</v>
          </cell>
          <cell r="B1826" t="str">
            <v>Tubo de concreto (EA-3) DN= 800mm esgoto sanitário</v>
          </cell>
          <cell r="C1826" t="str">
            <v>M</v>
          </cell>
          <cell r="D1826">
            <v>419.15</v>
          </cell>
        </row>
        <row r="1827">
          <cell r="A1827" t="str">
            <v>O.13.000.060237</v>
          </cell>
          <cell r="B1827" t="str">
            <v>Tubo de concreto (EA-3) DN= 900mm esgoto sanitário</v>
          </cell>
          <cell r="C1827" t="str">
            <v>M</v>
          </cell>
          <cell r="D1827">
            <v>660.91</v>
          </cell>
        </row>
        <row r="1828">
          <cell r="A1828" t="str">
            <v>O.13.000.060238</v>
          </cell>
          <cell r="B1828" t="str">
            <v>Tubo de concreto (EA-3) DN= 1000mm esgoto sanitário</v>
          </cell>
          <cell r="C1828" t="str">
            <v>M</v>
          </cell>
          <cell r="D1828">
            <v>579.91999999999996</v>
          </cell>
        </row>
        <row r="1829">
          <cell r="A1829" t="str">
            <v>O.13.000.060239</v>
          </cell>
          <cell r="B1829" t="str">
            <v>Tubo de concreto (EA-3) DN= 1200mm esgoto sanitário</v>
          </cell>
          <cell r="C1829" t="str">
            <v>M</v>
          </cell>
          <cell r="D1829">
            <v>802.47</v>
          </cell>
        </row>
        <row r="1830">
          <cell r="A1830" t="str">
            <v>O.13.000.060240</v>
          </cell>
          <cell r="B1830" t="str">
            <v>Meia cana de concreto DN= 300mm</v>
          </cell>
          <cell r="C1830" t="str">
            <v>M</v>
          </cell>
          <cell r="D1830">
            <v>33.340000000000003</v>
          </cell>
        </row>
        <row r="1831">
          <cell r="A1831" t="str">
            <v>O.13.000.060241</v>
          </cell>
          <cell r="B1831" t="str">
            <v>Meia cana de concreto DN= 400mm</v>
          </cell>
          <cell r="C1831" t="str">
            <v>M</v>
          </cell>
          <cell r="D1831">
            <v>36.700000000000003</v>
          </cell>
        </row>
        <row r="1832">
          <cell r="A1832" t="str">
            <v>O.13.000.060243</v>
          </cell>
          <cell r="B1832" t="str">
            <v>Meia cana de concreto DN= 600mm</v>
          </cell>
          <cell r="C1832" t="str">
            <v>M</v>
          </cell>
          <cell r="D1832">
            <v>66.88</v>
          </cell>
        </row>
        <row r="1833">
          <cell r="A1833" t="str">
            <v>O.13.000.060246</v>
          </cell>
          <cell r="B1833" t="str">
            <v>Tampa pré moldada de concreto, diâmetro externo de 2,50m, com 2 aberturas de inspeção (para fossa séptica)</v>
          </cell>
          <cell r="C1833" t="str">
            <v>UN</v>
          </cell>
          <cell r="D1833">
            <v>875.37</v>
          </cell>
        </row>
        <row r="1834">
          <cell r="A1834" t="str">
            <v>O.13.000.060250</v>
          </cell>
          <cell r="B1834" t="str">
            <v>Tampão pré moldado de concreto armado, diâmetro externo de 2,00 m, com 1 inspeção 0,60 cm se necessário (para sumidouro)</v>
          </cell>
          <cell r="C1834" t="str">
            <v>UN</v>
          </cell>
          <cell r="D1834">
            <v>549.27</v>
          </cell>
        </row>
        <row r="1835">
          <cell r="A1835" t="str">
            <v>O.13.000.060251</v>
          </cell>
          <cell r="B1835" t="str">
            <v>Anel pré moldado em concreto armado, liso ou perfurado, diâmetro externo de 2,0 m, h= 0,50 m</v>
          </cell>
          <cell r="C1835" t="str">
            <v>UN</v>
          </cell>
          <cell r="D1835">
            <v>512.64</v>
          </cell>
        </row>
        <row r="1836">
          <cell r="A1836" t="str">
            <v>O.13.000.091172</v>
          </cell>
          <cell r="B1836" t="str">
            <v>Anel pré moldado em concreto, diâmetro externo de 3,00 m, h= 0,50 m</v>
          </cell>
          <cell r="C1836" t="str">
            <v>UN</v>
          </cell>
          <cell r="D1836">
            <v>1144.69</v>
          </cell>
        </row>
        <row r="1837">
          <cell r="A1837" t="str">
            <v>O.13.000.091262</v>
          </cell>
          <cell r="B1837" t="str">
            <v>Tubo de concreto (PA-2) DN= 1500mm</v>
          </cell>
          <cell r="C1837" t="str">
            <v>M</v>
          </cell>
          <cell r="D1837">
            <v>872.58</v>
          </cell>
        </row>
        <row r="1838">
          <cell r="A1838" t="str">
            <v>O.15.000.062636</v>
          </cell>
          <cell r="B1838" t="str">
            <v>Purificador de pressão elétrico, chapa eletrozincado e tampo em aço inoxidável 304 escovado e ralo sifonado, capac. de água gelada 2,75 L/h; sistema duplo de filtração integrado com filtros Pré C+3 e C+5; ref. PDF 100 da IBBL ou equivalente</v>
          </cell>
          <cell r="C1838" t="str">
            <v>UN</v>
          </cell>
          <cell r="D1838">
            <v>2622.83</v>
          </cell>
        </row>
        <row r="1839">
          <cell r="A1839" t="str">
            <v>O.15.000.062637</v>
          </cell>
          <cell r="B1839" t="str">
            <v>Purificador de pressão elétrico, chapa eletrozincado, tampo aço inoxidável 304 escovado e ralo sifonado, c/2 torneiras, capac. de água gelada 7,2 L/h; sistema duplo de filtração integrado c/filtros Pré C+3 e C+5; ref. PDF 300-2T IBBL ou equivalente</v>
          </cell>
          <cell r="C1839" t="str">
            <v>UN</v>
          </cell>
          <cell r="D1839">
            <v>3550.49</v>
          </cell>
        </row>
        <row r="1840">
          <cell r="A1840" t="str">
            <v>O.15.000.062638</v>
          </cell>
          <cell r="B1840" t="str">
            <v>Purificador de pressão elétrico em chapa eletrozincado e tampo em aço inoxidável 304, com 2 torneiras em latão cromado, capacidade de refrigeração de 2 l/h - simples; ref. Puripress 40 da IBBL, BRX40 da Begel ou equivalente</v>
          </cell>
          <cell r="C1840" t="str">
            <v>UN</v>
          </cell>
          <cell r="D1840">
            <v>1509.93</v>
          </cell>
        </row>
        <row r="1841">
          <cell r="A1841" t="str">
            <v>O.15.000.062639</v>
          </cell>
          <cell r="B1841" t="str">
            <v>Purificador de pressão elétrico em chapa eletrozincado, tampo em aço inoxidável 304, com 3 torneiras de pressão em latão cromado, capacidade de refrigeração 2 l/h - conjugado; ref. Puripress 40C da IBBL, CJ40 da Begel ou equivalente</v>
          </cell>
          <cell r="C1841" t="str">
            <v>UN</v>
          </cell>
          <cell r="D1841">
            <v>1691.68</v>
          </cell>
        </row>
        <row r="1842">
          <cell r="A1842" t="str">
            <v>O.15.000.064071</v>
          </cell>
          <cell r="B1842" t="str">
            <v>Purgador termodinâmico com filtro incorporado, em aço inoxidável forjado, pressão de 0,25 a 42kg/cm², temperatura até 425°C, DN= 1/2´</v>
          </cell>
          <cell r="C1842" t="str">
            <v>UN</v>
          </cell>
          <cell r="D1842">
            <v>700.58</v>
          </cell>
        </row>
        <row r="1843">
          <cell r="A1843" t="str">
            <v>O.15.000.065503</v>
          </cell>
          <cell r="B1843" t="str">
            <v>Cuba em aço inoxidável dupla de 1020x400x250mm, AISI 304, liga 18,8 e chapa 22</v>
          </cell>
          <cell r="C1843" t="str">
            <v>UN</v>
          </cell>
          <cell r="D1843">
            <v>1084.31</v>
          </cell>
        </row>
        <row r="1844">
          <cell r="A1844" t="str">
            <v>O.15.000.065521</v>
          </cell>
          <cell r="B1844" t="str">
            <v>Tanque em aço inoxidável, 60 x 60 x 30 / 64 x 53 x 28 cm</v>
          </cell>
          <cell r="C1844" t="str">
            <v>UN</v>
          </cell>
          <cell r="D1844">
            <v>974.3</v>
          </cell>
        </row>
        <row r="1845">
          <cell r="A1845" t="str">
            <v>O.15.000.065565</v>
          </cell>
          <cell r="B1845" t="str">
            <v>Mictório coletivo em aço inoxidável AISI 304, liga 18,8, bitola 20, desenvolvimento 750 mm</v>
          </cell>
          <cell r="C1845" t="str">
            <v>M</v>
          </cell>
          <cell r="D1845">
            <v>903.55</v>
          </cell>
        </row>
        <row r="1846">
          <cell r="A1846" t="str">
            <v>O.15.000.065603</v>
          </cell>
          <cell r="B1846" t="str">
            <v>Cuba em aço inoxidável simples de 500x400x200mm, AISI 304, liga 18,8 e chapa 22</v>
          </cell>
          <cell r="C1846" t="str">
            <v>UN</v>
          </cell>
          <cell r="D1846">
            <v>434.66</v>
          </cell>
        </row>
        <row r="1847">
          <cell r="A1847" t="str">
            <v>O.15.000.065605</v>
          </cell>
          <cell r="B1847" t="str">
            <v>Cuba em aço inoxidável simples de 465x300x140mm, AISI 304, liga 18,8 e chapa 22</v>
          </cell>
          <cell r="C1847" t="str">
            <v>UN</v>
          </cell>
          <cell r="D1847">
            <v>228.76</v>
          </cell>
        </row>
        <row r="1848">
          <cell r="A1848" t="str">
            <v>O.15.000.065606</v>
          </cell>
          <cell r="B1848" t="str">
            <v>Cuba em aço inoxidável simples de 400x340x140mm, AISI 304, liga 18,8 e chapa 22</v>
          </cell>
          <cell r="C1848" t="str">
            <v>UN</v>
          </cell>
          <cell r="D1848">
            <v>218.85</v>
          </cell>
        </row>
        <row r="1849">
          <cell r="A1849" t="str">
            <v>O.15.000.065607</v>
          </cell>
          <cell r="B1849" t="str">
            <v>Cuba em aço inoxidável dupla de 835x340x140mm, AISI 304, liga 18,8 e chapa 22</v>
          </cell>
          <cell r="C1849" t="str">
            <v>UN</v>
          </cell>
          <cell r="D1849">
            <v>727.26</v>
          </cell>
        </row>
        <row r="1850">
          <cell r="A1850" t="str">
            <v>O.15.000.065608</v>
          </cell>
          <cell r="B1850" t="str">
            <v>Cuba em aço inoxidável simples de 560x330x140mm, AISI 304, liga 18,8 e chapa 22</v>
          </cell>
          <cell r="C1850" t="str">
            <v>UN</v>
          </cell>
          <cell r="D1850">
            <v>272.20999999999998</v>
          </cell>
        </row>
        <row r="1851">
          <cell r="A1851" t="str">
            <v>O.15.000.065609</v>
          </cell>
          <cell r="B1851" t="str">
            <v>Cuba em aço inoxidável dupla de 715x400x140mm, AISI 304, liga 18,8 e chapa 22</v>
          </cell>
          <cell r="C1851" t="str">
            <v>UN</v>
          </cell>
          <cell r="D1851">
            <v>751.1</v>
          </cell>
        </row>
        <row r="1852">
          <cell r="A1852" t="str">
            <v>O.15.000.065611</v>
          </cell>
          <cell r="B1852" t="str">
            <v>Cuba em aço inoxidável simples de 600x500x350mm, AISI 304, liga 18,8 e chapa 20</v>
          </cell>
          <cell r="C1852" t="str">
            <v>UN</v>
          </cell>
          <cell r="D1852">
            <v>1178.5999999999999</v>
          </cell>
        </row>
        <row r="1853">
          <cell r="A1853" t="str">
            <v>O.15.000.065616</v>
          </cell>
          <cell r="B1853" t="str">
            <v>Cuba em aço inoxidável simples de 1100x600x400mm, AISI-304, liga 18,8 e chapa 20</v>
          </cell>
          <cell r="C1853" t="str">
            <v>UN</v>
          </cell>
          <cell r="D1853">
            <v>1937.94</v>
          </cell>
        </row>
        <row r="1854">
          <cell r="A1854" t="str">
            <v>O.15.000.065617</v>
          </cell>
          <cell r="B1854" t="str">
            <v>Mesa em aço inoxidável, largura de 700 mm</v>
          </cell>
          <cell r="C1854" t="str">
            <v>M</v>
          </cell>
          <cell r="D1854">
            <v>2689.74</v>
          </cell>
        </row>
        <row r="1855">
          <cell r="A1855" t="str">
            <v>O.15.000.065619</v>
          </cell>
          <cell r="B1855" t="str">
            <v>Cuba em aço inoxidável simples de 500x400x250mm, AISI 304, liga 18,8 e chapa 22, acabamento alto brilhante; ref.314 da Strake, Projinox ou equivalente</v>
          </cell>
          <cell r="C1855" t="str">
            <v>UN</v>
          </cell>
          <cell r="D1855">
            <v>511.25</v>
          </cell>
        </row>
        <row r="1856">
          <cell r="A1856" t="str">
            <v>O.15.000.065620</v>
          </cell>
          <cell r="B1856" t="str">
            <v>Cuba em aço inoxidável simples de 500x400x300mm, AISI 304, liga 18,8 e chapa 22</v>
          </cell>
          <cell r="C1856" t="str">
            <v>UN</v>
          </cell>
          <cell r="D1856">
            <v>658.99</v>
          </cell>
        </row>
        <row r="1857">
          <cell r="A1857" t="str">
            <v>O.15.000.065622</v>
          </cell>
          <cell r="B1857" t="str">
            <v>Cuba em aço inoxidável simples de 700x600x450mm, AISI 304, liga 18,8 e chapa 22</v>
          </cell>
          <cell r="C1857" t="str">
            <v>UN</v>
          </cell>
          <cell r="D1857">
            <v>1760.75</v>
          </cell>
        </row>
        <row r="1858">
          <cell r="A1858" t="str">
            <v>O.15.000.065666</v>
          </cell>
          <cell r="B1858" t="str">
            <v>Cuba de aço inoxidável simples de 500 x 400 x 400mm</v>
          </cell>
          <cell r="C1858" t="str">
            <v>UN</v>
          </cell>
          <cell r="D1858">
            <v>716.91</v>
          </cell>
        </row>
        <row r="1859">
          <cell r="A1859" t="str">
            <v>O.15.000.065670</v>
          </cell>
          <cell r="B1859" t="str">
            <v>Tanque tipo cuba em aço inoxidável AISI 304, liga 18.8, de 1400 x 900 x 500 mm, acabamento polido, espessura de 1,2 a 1,5mm</v>
          </cell>
          <cell r="C1859" t="str">
            <v>UN</v>
          </cell>
          <cell r="D1859">
            <v>4855.57</v>
          </cell>
        </row>
        <row r="1860">
          <cell r="A1860" t="str">
            <v>O.15.000.065785</v>
          </cell>
          <cell r="B1860" t="str">
            <v>Cuba redonda em aço inoxidável AISI 304, de 300x140mm; ref. linha BL-30 Perfecta da Tramontina ou equivalente</v>
          </cell>
          <cell r="C1860" t="str">
            <v>UN</v>
          </cell>
          <cell r="D1860">
            <v>231.94</v>
          </cell>
        </row>
        <row r="1861">
          <cell r="A1861" t="str">
            <v>O.15.000.067555</v>
          </cell>
          <cell r="B1861" t="str">
            <v>Grelha com calha e cesto coletor para piso, em aço inoxidável com 15cm de largura</v>
          </cell>
          <cell r="C1861" t="str">
            <v>M</v>
          </cell>
          <cell r="D1861">
            <v>977.83</v>
          </cell>
        </row>
        <row r="1862">
          <cell r="A1862" t="str">
            <v>O.15.000.067556</v>
          </cell>
          <cell r="B1862" t="str">
            <v>Grelha com calha e cesto coletor para piso, em aço inoxidável com 20cm de largura</v>
          </cell>
          <cell r="C1862" t="str">
            <v>M</v>
          </cell>
          <cell r="D1862">
            <v>1622.66</v>
          </cell>
        </row>
        <row r="1863">
          <cell r="A1863" t="str">
            <v>O.15.000.090259</v>
          </cell>
          <cell r="B1863" t="str">
            <v>Lavatório/bebedouro coletivo de aço inoxidável AISI 304 chapa 20 (1,0mm) - (200 x 80) cm</v>
          </cell>
          <cell r="C1863" t="str">
            <v>M</v>
          </cell>
          <cell r="D1863">
            <v>1172.43</v>
          </cell>
        </row>
        <row r="1864">
          <cell r="A1864" t="str">
            <v>O.15.000.090556</v>
          </cell>
          <cell r="B1864" t="str">
            <v>Cesto em chapa de aço inoxidável de 28 x 40 x 20 cm, espessura de 1,5 mm, com furo 1/2´</v>
          </cell>
          <cell r="C1864" t="str">
            <v>UN</v>
          </cell>
          <cell r="D1864">
            <v>999.58</v>
          </cell>
        </row>
        <row r="1865">
          <cell r="A1865" t="str">
            <v>O.15.000.094216</v>
          </cell>
          <cell r="B1865" t="str">
            <v>Tanque duplo com pés tubulares em aço inoxidável com válvula americana de 3 1/2´ - 1600x700x850mm</v>
          </cell>
          <cell r="C1865" t="str">
            <v>UN</v>
          </cell>
          <cell r="D1865">
            <v>4614.8900000000003</v>
          </cell>
        </row>
        <row r="1866">
          <cell r="A1866" t="str">
            <v>O.16.000.030539</v>
          </cell>
          <cell r="B1866" t="str">
            <v>Acionador manual tipo quebra vidro endereçável, ref. Ascael ou equivalente</v>
          </cell>
          <cell r="C1866" t="str">
            <v>UN</v>
          </cell>
          <cell r="D1866">
            <v>194.71</v>
          </cell>
        </row>
        <row r="1867">
          <cell r="A1867" t="str">
            <v>O.16.000.063526</v>
          </cell>
          <cell r="B1867" t="str">
            <v>Abrigo duplo para hidrante/mangueira, de 120x90x30cm, visor em vidro com a inscrição ´INCÊNDIO´ em ambas as portas e suportes para mangueiras</v>
          </cell>
          <cell r="C1867" t="str">
            <v>UN</v>
          </cell>
          <cell r="D1867">
            <v>1190.67</v>
          </cell>
        </row>
        <row r="1868">
          <cell r="A1868" t="str">
            <v>O.16.000.063527</v>
          </cell>
          <cell r="B1868" t="str">
            <v>Coluna hidrante T4´ x 2 1/2´, alt. 1,0m SCH40 com flange</v>
          </cell>
          <cell r="C1868" t="str">
            <v>UN</v>
          </cell>
          <cell r="D1868">
            <v>1847.11</v>
          </cell>
        </row>
        <row r="1869">
          <cell r="A1869" t="str">
            <v>O.16.000.063528</v>
          </cell>
          <cell r="B1869" t="str">
            <v>Tampão de engate rápido em latão, Storz de 2 1/2´</v>
          </cell>
          <cell r="C1869" t="str">
            <v>UN</v>
          </cell>
          <cell r="D1869">
            <v>99.91</v>
          </cell>
        </row>
        <row r="1870">
          <cell r="A1870" t="str">
            <v>O.16.000.063529</v>
          </cell>
          <cell r="B1870" t="str">
            <v>Tampão de engate rápido em latão, Storz de 1 1/2´</v>
          </cell>
          <cell r="C1870" t="str">
            <v>UN</v>
          </cell>
          <cell r="D1870">
            <v>66.81</v>
          </cell>
        </row>
        <row r="1871">
          <cell r="A1871" t="str">
            <v>O.16.000.063555</v>
          </cell>
          <cell r="B1871" t="str">
            <v>Chave tipo Storz dupla em latão de alta densidade e resistência, de Ø 1 1/2´ ou 2 1/2´</v>
          </cell>
          <cell r="C1871" t="str">
            <v>UN</v>
          </cell>
          <cell r="D1871">
            <v>18.38</v>
          </cell>
        </row>
        <row r="1872">
          <cell r="A1872" t="str">
            <v>O.16.000.064217</v>
          </cell>
          <cell r="B1872" t="str">
            <v>Válvula de governo e alarme VGA, completa DN= 6´ - extremidade flangeada</v>
          </cell>
          <cell r="C1872" t="str">
            <v>UN</v>
          </cell>
          <cell r="D1872">
            <v>8798.44</v>
          </cell>
        </row>
        <row r="1873">
          <cell r="A1873" t="str">
            <v>O.16.000.067001</v>
          </cell>
          <cell r="B1873" t="str">
            <v>AH-02/03 abrigo hidrante 60x90x17 cm, com visor de vidro, inclusive ferragens e trinco</v>
          </cell>
          <cell r="C1873" t="str">
            <v>UN</v>
          </cell>
          <cell r="D1873">
            <v>366.51</v>
          </cell>
        </row>
        <row r="1874">
          <cell r="A1874" t="str">
            <v>O.16.000.067009</v>
          </cell>
          <cell r="B1874" t="str">
            <v>Adaptador de engate rápido em latão 2 1/2´ x 1 1/2´</v>
          </cell>
          <cell r="C1874" t="str">
            <v>UN</v>
          </cell>
          <cell r="D1874">
            <v>65.5</v>
          </cell>
        </row>
        <row r="1875">
          <cell r="A1875" t="str">
            <v>O.16.000.067010</v>
          </cell>
          <cell r="B1875" t="str">
            <v>Extintor manual de pó químico seco BC, capacidade de 4 kg com carga</v>
          </cell>
          <cell r="C1875" t="str">
            <v>UN</v>
          </cell>
          <cell r="D1875">
            <v>169.9</v>
          </cell>
        </row>
        <row r="1876">
          <cell r="A1876" t="str">
            <v>O.16.000.067011</v>
          </cell>
          <cell r="B1876" t="str">
            <v>Extintor manual de água pressurizada capacidade de 10 litros</v>
          </cell>
          <cell r="C1876" t="str">
            <v>UN</v>
          </cell>
          <cell r="D1876">
            <v>174.5</v>
          </cell>
        </row>
        <row r="1877">
          <cell r="A1877" t="str">
            <v>O.16.000.067013</v>
          </cell>
          <cell r="B1877" t="str">
            <v>Extintor manual sobre rodas de gás carbônico, capacidade de 10 kg com carga</v>
          </cell>
          <cell r="C1877" t="str">
            <v>UN</v>
          </cell>
          <cell r="D1877">
            <v>1372.82</v>
          </cell>
        </row>
        <row r="1878">
          <cell r="A1878" t="str">
            <v>O.16.000.067015</v>
          </cell>
          <cell r="B1878" t="str">
            <v>Extintor manual de pó químico seco BC, capacidade de 8 kg com carga</v>
          </cell>
          <cell r="C1878" t="str">
            <v>UN</v>
          </cell>
          <cell r="D1878">
            <v>237.41</v>
          </cell>
        </row>
        <row r="1879">
          <cell r="A1879" t="str">
            <v>O.16.000.067017</v>
          </cell>
          <cell r="B1879" t="str">
            <v>Extintor manual de pó químico seco 20 BC, capacidade de 12 kg com carga</v>
          </cell>
          <cell r="C1879" t="str">
            <v>UN</v>
          </cell>
          <cell r="D1879">
            <v>280.51</v>
          </cell>
        </row>
        <row r="1880">
          <cell r="A1880" t="str">
            <v>O.16.000.067018</v>
          </cell>
          <cell r="B1880" t="str">
            <v>Extintor sobre rodas de pó químico seco 30/40BC - capacidade de 20 kg; ref. 417 da Zeus do Brasil, Firex, MP-20 da Bucka, Munhoz, KB-P20BCK95 da Kidde ou equivalente</v>
          </cell>
          <cell r="C1880" t="str">
            <v>UN</v>
          </cell>
          <cell r="D1880">
            <v>1400.21</v>
          </cell>
        </row>
        <row r="1881">
          <cell r="A1881" t="str">
            <v>O.16.000.067022</v>
          </cell>
          <cell r="B1881" t="str">
            <v>Mangueira com adaptador 1 1/2" x 15m, com reforço têxtil em fios sintéticos de alta tenacidade, conforme norma ABNT-NBR 11861</v>
          </cell>
          <cell r="C1881" t="str">
            <v>UN</v>
          </cell>
          <cell r="D1881">
            <v>389.65</v>
          </cell>
        </row>
        <row r="1882">
          <cell r="A1882" t="str">
            <v>O.16.000.067023</v>
          </cell>
          <cell r="B1882" t="str">
            <v>Mangueira com união de engate rápido, diâmetro 1.1/2", com reforço têxtil em fios sintéticos de alta tenacidade, conforme norma ABNT-NBR 11861</v>
          </cell>
          <cell r="C1882" t="str">
            <v>M</v>
          </cell>
          <cell r="D1882">
            <v>20.420000000000002</v>
          </cell>
        </row>
        <row r="1883">
          <cell r="A1883" t="str">
            <v>O.16.000.067024</v>
          </cell>
          <cell r="B1883" t="str">
            <v>Mangueira com união de engate rápido, diâmetro 2.1/2", com reforço têxtil em fios sintéticos de alta tenacidade, conforme norma ABNT-NBR 11861</v>
          </cell>
          <cell r="C1883" t="str">
            <v>M</v>
          </cell>
          <cell r="D1883">
            <v>32.83</v>
          </cell>
        </row>
        <row r="1884">
          <cell r="A1884" t="str">
            <v>O.16.000.067026</v>
          </cell>
          <cell r="B1884" t="str">
            <v>Mangueira com adaptador 2 1/2" x 15m, com reforço têxtil em fios sintéticos de alta tenacidade, conforme norma ABNT-NBR 11861</v>
          </cell>
          <cell r="C1884" t="str">
            <v>UN</v>
          </cell>
          <cell r="D1884">
            <v>633.91</v>
          </cell>
        </row>
        <row r="1885">
          <cell r="A1885" t="str">
            <v>O.16.000.067027</v>
          </cell>
          <cell r="B1885" t="str">
            <v>Adaptador de engate rápido em latão 2 1/2´ x 2 1/2´</v>
          </cell>
          <cell r="C1885" t="str">
            <v>UN</v>
          </cell>
          <cell r="D1885">
            <v>100.21</v>
          </cell>
        </row>
        <row r="1886">
          <cell r="A1886" t="str">
            <v>O.16.000.067031</v>
          </cell>
          <cell r="B1886" t="str">
            <v>Esguicho em latão polido com engate rápido, jato regulável, DN= 1 1/2´ (38 mm), ref. Tata, Chama, Kasti, Aerotex extintores, Mecânica Reunida ou equivalente</v>
          </cell>
          <cell r="C1886" t="str">
            <v>UN</v>
          </cell>
          <cell r="D1886">
            <v>150.13999999999999</v>
          </cell>
        </row>
        <row r="1887">
          <cell r="A1887" t="str">
            <v>O.16.000.067042</v>
          </cell>
          <cell r="B1887" t="str">
            <v>Recarga de extintor de pó químico seco</v>
          </cell>
          <cell r="C1887" t="str">
            <v>KG</v>
          </cell>
          <cell r="D1887">
            <v>10.35</v>
          </cell>
        </row>
        <row r="1888">
          <cell r="A1888" t="str">
            <v>O.16.000.067043</v>
          </cell>
          <cell r="B1888" t="str">
            <v>Recarga de extintor de gás carbônico</v>
          </cell>
          <cell r="C1888" t="str">
            <v>KG</v>
          </cell>
          <cell r="D1888">
            <v>13.26</v>
          </cell>
        </row>
        <row r="1889">
          <cell r="A1889" t="str">
            <v>O.16.000.067044</v>
          </cell>
          <cell r="B1889" t="str">
            <v>Recarga de extintor de água pressurizada</v>
          </cell>
          <cell r="C1889" t="str">
            <v>L</v>
          </cell>
          <cell r="D1889">
            <v>3.21</v>
          </cell>
        </row>
        <row r="1890">
          <cell r="A1890" t="str">
            <v>O.16.000.067047</v>
          </cell>
          <cell r="B1890" t="str">
            <v>Teste hidrostático e pintura de extintor CO2/PQS/H2O, acima 12kg até 20kg</v>
          </cell>
          <cell r="C1890" t="str">
            <v>UN</v>
          </cell>
          <cell r="D1890">
            <v>43.59</v>
          </cell>
        </row>
        <row r="1891">
          <cell r="A1891" t="str">
            <v>O.16.000.067048</v>
          </cell>
          <cell r="B1891" t="str">
            <v>Teste hidrostático e pintura de extintor CO2/PQS/H2O até 12kg</v>
          </cell>
          <cell r="C1891" t="str">
            <v>UN</v>
          </cell>
          <cell r="D1891">
            <v>25.31</v>
          </cell>
        </row>
        <row r="1892">
          <cell r="A1892" t="str">
            <v>O.16.000.067055</v>
          </cell>
          <cell r="B1892" t="str">
            <v>Esguicho em latão polido com engate rápido, jato regulável de 2 1/2´</v>
          </cell>
          <cell r="C1892" t="str">
            <v>UN</v>
          </cell>
          <cell r="D1892">
            <v>218.84</v>
          </cell>
        </row>
        <row r="1893">
          <cell r="A1893" t="str">
            <v>O.16.000.067067</v>
          </cell>
          <cell r="B1893" t="str">
            <v>Extintor sobre rodas de gás carbônico - capacidade de 25 kg com carga</v>
          </cell>
          <cell r="C1893" t="str">
            <v>UN</v>
          </cell>
          <cell r="D1893">
            <v>5707.6</v>
          </cell>
        </row>
        <row r="1894">
          <cell r="A1894" t="str">
            <v>O.16.000.067071</v>
          </cell>
          <cell r="B1894" t="str">
            <v>Extintor manual de pó químico classes ABC, capacidade de 4 kg, ref. 1-A NBR 9443 e 10-B NBR 9444 com carga</v>
          </cell>
          <cell r="C1894" t="str">
            <v>UN</v>
          </cell>
          <cell r="D1894">
            <v>208.78</v>
          </cell>
        </row>
        <row r="1895">
          <cell r="A1895" t="str">
            <v>O.16.000.067072</v>
          </cell>
          <cell r="B1895" t="str">
            <v>Extintor manual de pó químico seco classes ABC, capacidade de 6 kg, ref. 2-A NBR 9443 e 20-B NBR 9444 com carga</v>
          </cell>
          <cell r="C1895" t="str">
            <v>UN</v>
          </cell>
          <cell r="D1895">
            <v>239.84</v>
          </cell>
        </row>
        <row r="1896">
          <cell r="A1896" t="str">
            <v>O.16.000.067078</v>
          </cell>
          <cell r="B1896" t="str">
            <v>Bico sprinkler tipo upright, spray e CMDA, acabamento cromado, para tubulação 1/2", com rompimento da ampola a 68°C certificações ABNT, FM e ULbr</v>
          </cell>
          <cell r="C1896" t="str">
            <v>UN</v>
          </cell>
          <cell r="D1896">
            <v>32.35</v>
          </cell>
        </row>
        <row r="1897">
          <cell r="A1897" t="str">
            <v>O.16.000.067079</v>
          </cell>
          <cell r="B1897" t="str">
            <v>Extintor manual de gás carbônico de 06 kg, capacidade extintora 5BC</v>
          </cell>
          <cell r="C1897" t="str">
            <v>UN</v>
          </cell>
          <cell r="D1897">
            <v>572.54999999999995</v>
          </cell>
        </row>
        <row r="1898">
          <cell r="A1898" t="str">
            <v>O.16.000.067303</v>
          </cell>
          <cell r="B1898" t="str">
            <v>Suporte de piso para extintor em fibra de vidro cor vermelha; referência comercial n° 13 da Gilfire, Comercial Fire, Evolumix, Metalcasty, Brinox, Protege ou equivalente</v>
          </cell>
          <cell r="C1898" t="str">
            <v>UN</v>
          </cell>
          <cell r="D1898">
            <v>183.66</v>
          </cell>
        </row>
        <row r="1899">
          <cell r="A1899" t="str">
            <v>O.16.000.067304</v>
          </cell>
          <cell r="B1899" t="str">
            <v>Suporte de piso para extintor base redonda em aço inoxidável, ref. n° 10 da Gilfire, modelo Torre da Protexfire, Comercial Fire, Evolumix, Metalcasty, Brinox, Protege ou equivalente</v>
          </cell>
          <cell r="C1899" t="str">
            <v>UN</v>
          </cell>
          <cell r="D1899">
            <v>293.91000000000003</v>
          </cell>
        </row>
        <row r="1900">
          <cell r="A1900" t="str">
            <v>O.16.000.090629</v>
          </cell>
          <cell r="B1900" t="str">
            <v>Acionador manual tipo quebra vidro em caixa plástica, ref. AC-01FCS da Maximus, ou  AM-1 / AM-2 ou AM-1/PT da Renglan ou equivalente</v>
          </cell>
          <cell r="C1900" t="str">
            <v>UN</v>
          </cell>
          <cell r="D1900">
            <v>68.69</v>
          </cell>
        </row>
        <row r="1901">
          <cell r="A1901" t="str">
            <v>O.16.000.091292</v>
          </cell>
          <cell r="B1901" t="str">
            <v>Bico sprinkler tipo pendente, spray e CMDA, acabamento cromado, para tubulação 1/2", com rompimento da ampola a 68°C; certificações ABNT, FM e ULbr</v>
          </cell>
          <cell r="C1901" t="str">
            <v>UN</v>
          </cell>
          <cell r="D1901">
            <v>29.77</v>
          </cell>
        </row>
        <row r="1902">
          <cell r="A1902" t="str">
            <v>O.17.000.042431</v>
          </cell>
          <cell r="B1902" t="str">
            <v>Pressostato diferencial ajustável mecânico, montagem inferior diâmetro 1/2" e/ou 1/4", faixa de operação até 16 bar; ref. modelo UT16 da Zurich, série UT16 da Waaree Instruments, WLF-5516 da Warme ou equivalente</v>
          </cell>
          <cell r="C1902" t="str">
            <v>UN</v>
          </cell>
          <cell r="D1902">
            <v>452.8</v>
          </cell>
        </row>
        <row r="1903">
          <cell r="A1903" t="str">
            <v>O.17.000.042479</v>
          </cell>
          <cell r="B1903" t="str">
            <v>Termômetro bimetálico mostrador tipo relógio circular, com diâmetro de 4´, escala de 0°C até 100°C; referência HTA-100-100 Hygro-Therm ou equivalente</v>
          </cell>
          <cell r="C1903" t="str">
            <v>UN</v>
          </cell>
          <cell r="D1903">
            <v>173.47</v>
          </cell>
        </row>
        <row r="1904">
          <cell r="A1904" t="str">
            <v>O.17.000.047501</v>
          </cell>
          <cell r="B1904" t="str">
            <v>Aquecedor a gás vertical/horizontal 300 l, revestimento interno em aço inoxidável AISI 304, isolamento em lã de vidro, ref. modelo GV 300 da Etna ou equivalente</v>
          </cell>
          <cell r="C1904" t="str">
            <v>UN</v>
          </cell>
          <cell r="D1904">
            <v>20380.580000000002</v>
          </cell>
        </row>
        <row r="1905">
          <cell r="A1905" t="str">
            <v>O.17.000.047524</v>
          </cell>
          <cell r="B1905" t="str">
            <v>Aquecedor a gás vertical/horizontal 500 l, revestimento interno em aço inoxidável AISI 304, revestimento externo em aço carbono pintado, isolamento em lã de vidro; ref. modelo GL-500 da Etna ou equivalente</v>
          </cell>
          <cell r="C1905" t="str">
            <v>UN</v>
          </cell>
          <cell r="D1905">
            <v>15831.44</v>
          </cell>
        </row>
        <row r="1906">
          <cell r="A1906" t="str">
            <v>O.17.000.047526</v>
          </cell>
          <cell r="B1906" t="str">
            <v>Conjunto misturador para até 16 duchas, com 02 aquecedores REU304UBRS de 35,5L/min., 2 válvulas, 1 bomba, 1 quadro comando, ref. SME-2 Rinnai ou equivalente</v>
          </cell>
          <cell r="C1906" t="str">
            <v>CJ</v>
          </cell>
          <cell r="D1906">
            <v>27328.94</v>
          </cell>
        </row>
        <row r="1907">
          <cell r="A1907" t="str">
            <v>O.17.000.047527</v>
          </cell>
          <cell r="B1907" t="str">
            <v>Conjunto misturador para até 24 duchas, com 03 aquecedores REU304UBRS de 35,5L/min., 4 válvulas, 1 bomba, 1 quadro comando, ref. SME-3 Rinnai ou equivalente</v>
          </cell>
          <cell r="C1907" t="str">
            <v>CJ</v>
          </cell>
          <cell r="D1907">
            <v>29562.5</v>
          </cell>
        </row>
        <row r="1908">
          <cell r="A1908" t="str">
            <v>O.17.000.047588</v>
          </cell>
          <cell r="B1908" t="str">
            <v>Conjunto misturador para até 08 duchas, com 01 aquecedor REU304UBRS de 35,5L/min., 1 válvulas, 1 bomba, 1 quadro comando, ref. SME-1 Rinnai ou equivalente</v>
          </cell>
          <cell r="C1908" t="str">
            <v>CJ</v>
          </cell>
          <cell r="D1908">
            <v>13050.57</v>
          </cell>
        </row>
        <row r="1909">
          <cell r="A1909" t="str">
            <v>O.17.000.047606</v>
          </cell>
          <cell r="B1909" t="str">
            <v>Coletor solar de alumínio com área coletora de 1,60m²; ref. Soletrol Max 1,60m² ou equivalente</v>
          </cell>
          <cell r="C1909" t="str">
            <v>UN</v>
          </cell>
          <cell r="D1909">
            <v>1318.64</v>
          </cell>
        </row>
        <row r="1910">
          <cell r="A1910" t="str">
            <v>O.17.000.047607</v>
          </cell>
          <cell r="B1910" t="str">
            <v>Coletor solar de alumínio com área coletora de 2,00m²; ref. Soletrol Max 2,00m² ou equivalente</v>
          </cell>
          <cell r="C1910" t="str">
            <v>UN</v>
          </cell>
          <cell r="D1910">
            <v>1904.53</v>
          </cell>
        </row>
        <row r="1911">
          <cell r="A1911" t="str">
            <v>O.17.000.047608</v>
          </cell>
          <cell r="B1911" t="str">
            <v>Controlador diferencial de temperatura para sistema de aquecimento solar, ref. Anasol ou equivalente</v>
          </cell>
          <cell r="C1911" t="str">
            <v>UN</v>
          </cell>
          <cell r="D1911">
            <v>378.04</v>
          </cell>
        </row>
        <row r="1912">
          <cell r="A1912" t="str">
            <v>O.17.000.047609</v>
          </cell>
          <cell r="B1912" t="str">
            <v>Bomba de circulação para aquecimento solar, ref. GP 100C da Inova ou equivalente</v>
          </cell>
          <cell r="C1912" t="str">
            <v>UN</v>
          </cell>
          <cell r="D1912">
            <v>714.01</v>
          </cell>
        </row>
        <row r="1913">
          <cell r="A1913" t="str">
            <v>O.17.000.047613</v>
          </cell>
          <cell r="B1913" t="str">
            <v>Reservatório térmico horizontal em aço inoxidável AISI 304, capacidade de 500 litros, ref. Max Inox da Soletrol ou equivalente</v>
          </cell>
          <cell r="C1913" t="str">
            <v>UN</v>
          </cell>
          <cell r="D1913">
            <v>3590.01</v>
          </cell>
        </row>
        <row r="1914">
          <cell r="A1914" t="str">
            <v>O.17.000.064177</v>
          </cell>
          <cell r="B1914" t="str">
            <v>Pressostato diferencial ajustável, caixa à prova de água, unidade sensora em aço inoxidável 316, faixa de operação entre 1,4 a 14 bar, para fluídos corrosivos, conexão diâmetro 1/2´ NPT; ref. a unidade interruptora PA11B e unidade sensora RG10A44BX - TPL</v>
          </cell>
          <cell r="C1914" t="str">
            <v>UN</v>
          </cell>
          <cell r="D1914">
            <v>7426.99</v>
          </cell>
        </row>
        <row r="1915">
          <cell r="A1915" t="str">
            <v>O.17.000.090732</v>
          </cell>
          <cell r="B1915" t="str">
            <v>Aquecedor de passagem elétrico individual 4T, baixa pressão, 5000 W / 127 V ou 6400 W / 220 V; ref. AQ249-1 (124V) ou AQ249-2 (220V) da Cardal ou equivalente</v>
          </cell>
          <cell r="C1915" t="str">
            <v>UN</v>
          </cell>
          <cell r="D1915">
            <v>530.59</v>
          </cell>
        </row>
        <row r="1916">
          <cell r="A1916" t="str">
            <v>O.18.000.065001</v>
          </cell>
          <cell r="B1916" t="str">
            <v>Reservatório em polietileno, com tampa de rosca, capacidade de 1.000 litros, ref. Acqualimp, Fortlev, Tigre ou equivalente</v>
          </cell>
          <cell r="C1916" t="str">
            <v>UN</v>
          </cell>
          <cell r="D1916">
            <v>936</v>
          </cell>
        </row>
        <row r="1917">
          <cell r="A1917" t="str">
            <v>O.18.000.065002</v>
          </cell>
          <cell r="B1917" t="str">
            <v>Reservatório em polietileno, com tampa de rosca, capacidade de 500 litros, ref. Acqualimp, Fortlev, Tigre ou equivalente</v>
          </cell>
          <cell r="C1917" t="str">
            <v>UN</v>
          </cell>
          <cell r="D1917">
            <v>599.9</v>
          </cell>
        </row>
        <row r="1918">
          <cell r="A1918" t="str">
            <v>O.18.000.065003</v>
          </cell>
          <cell r="B1918" t="str">
            <v>Reservatório em poliester reforçado de fibra vidro, capacidade de 15.000 litros</v>
          </cell>
          <cell r="C1918" t="str">
            <v>UN</v>
          </cell>
          <cell r="D1918">
            <v>7525.97</v>
          </cell>
        </row>
        <row r="1919">
          <cell r="A1919" t="str">
            <v>O.18.000.065008</v>
          </cell>
          <cell r="B1919" t="str">
            <v>Reservatório em poliester reforçado de fibra vidro, capacidade de 1.000 litros</v>
          </cell>
          <cell r="C1919" t="str">
            <v>UN</v>
          </cell>
          <cell r="D1919">
            <v>611.29999999999995</v>
          </cell>
        </row>
        <row r="1920">
          <cell r="A1920" t="str">
            <v>O.18.000.065053</v>
          </cell>
          <cell r="B1920" t="str">
            <v>Reservatório em polietileno com tampa de encaixar, capacidade de 2.000 litros, ref. comercial Fortlev, Tigre ou equivalente</v>
          </cell>
          <cell r="C1920" t="str">
            <v>UN</v>
          </cell>
          <cell r="D1920">
            <v>1200.54</v>
          </cell>
        </row>
        <row r="1921">
          <cell r="A1921" t="str">
            <v>O.18.000.065054</v>
          </cell>
          <cell r="B1921" t="str">
            <v>Reservatório em polietileno com tampa de encaixar, capacidade de 3.000 litros, ref. comercial Fortlev, Tigre ou equivalente</v>
          </cell>
          <cell r="C1921" t="str">
            <v>UN</v>
          </cell>
          <cell r="D1921">
            <v>1938.91</v>
          </cell>
        </row>
        <row r="1922">
          <cell r="A1922" t="str">
            <v>O.18.000.065055</v>
          </cell>
          <cell r="B1922" t="str">
            <v>Reservatório em polietileno com tampa de encaixar com sistema de travamento da tampa, capacidade de 5.000 litros, ref. comercial Fortlev, Tigre ou equivalente</v>
          </cell>
          <cell r="C1922" t="str">
            <v>UN</v>
          </cell>
          <cell r="D1922">
            <v>3138.1</v>
          </cell>
        </row>
        <row r="1923">
          <cell r="A1923" t="str">
            <v>O.18.000.065056</v>
          </cell>
          <cell r="B1923" t="str">
            <v>Reservatório em polietileno com tampa de encaixar, capacidade de 10.000 litros, ref. comercial Fortlev ou equivalente</v>
          </cell>
          <cell r="C1923" t="str">
            <v>UN</v>
          </cell>
          <cell r="D1923">
            <v>5496.95</v>
          </cell>
        </row>
        <row r="1924">
          <cell r="A1924" t="str">
            <v>O.18.000.065086</v>
          </cell>
          <cell r="B1924" t="str">
            <v>Reservatório em poliester reforçado de fibra vidro, capacidade de 20.000 litros; ref. Makrocaixa, Bakof Tec, Caixa Forte ou equivalente</v>
          </cell>
          <cell r="C1924" t="str">
            <v>UN</v>
          </cell>
          <cell r="D1924">
            <v>11139.9</v>
          </cell>
        </row>
        <row r="1925">
          <cell r="A1925" t="str">
            <v>O.18.000.065110</v>
          </cell>
          <cell r="B1925" t="str">
            <v>Tanque em poliéster reforçado de fibra vidro (PRFV) com quebra ondas, capacidade de 25.000 l e misturador interno vertical em aço inoxidável, trifásico, potência mínima de 2 cv</v>
          </cell>
          <cell r="C1925" t="str">
            <v>UN</v>
          </cell>
          <cell r="D1925">
            <v>49179.79</v>
          </cell>
        </row>
        <row r="1926">
          <cell r="A1926" t="str">
            <v>O.18.000.065111</v>
          </cell>
          <cell r="B1926" t="str">
            <v>Sistema de tratamento de efluente por reator anaeróbio (UASB) e Filtro aeróbio (FAS), para obras de segurança com vazão máxima horária 12 l/s</v>
          </cell>
          <cell r="C1926" t="str">
            <v>CJ</v>
          </cell>
          <cell r="D1926">
            <v>425733.27</v>
          </cell>
        </row>
        <row r="1927">
          <cell r="A1927" t="str">
            <v>O.18.000.092351</v>
          </cell>
          <cell r="B1927" t="str">
            <v>Chapa em poliester reforçado com fibra de vidro PRFV (stop log) de 0,45 x 0,50 m, com espessura de 10 mm; ref. Sigma, Inccer, Sanecomfibra ou equivalente</v>
          </cell>
          <cell r="C1927" t="str">
            <v>M2</v>
          </cell>
          <cell r="D1927">
            <v>1771.4</v>
          </cell>
        </row>
        <row r="1928">
          <cell r="A1928" t="str">
            <v>O.25.000.000001</v>
          </cell>
          <cell r="B1928" t="str">
            <v>Tubo de esgoto em polipropileno de alta resistência - PP, DN= 40mm, preto, com união deslizante, com guarnição elastomérica de duplo lábio, ref. Duratop da Tecnofluidos ou equivalente</v>
          </cell>
          <cell r="C1928" t="str">
            <v>M</v>
          </cell>
          <cell r="D1928">
            <v>44.65</v>
          </cell>
        </row>
        <row r="1929">
          <cell r="A1929" t="str">
            <v>O.25.000.000002</v>
          </cell>
          <cell r="B1929" t="str">
            <v>Tubo de esgoto em polipropileno de alta resistência - PP, DN= 50mm, preto, com união deslizante, com guarnição elastomérica de duplo lábio, ref. Duratop da Tecnofluidos ou equivalente</v>
          </cell>
          <cell r="C1929" t="str">
            <v>M</v>
          </cell>
          <cell r="D1929">
            <v>53.26</v>
          </cell>
        </row>
        <row r="1930">
          <cell r="A1930" t="str">
            <v>O.25.000.000003</v>
          </cell>
          <cell r="B1930" t="str">
            <v>Tubo de esgoto em polipropileno de alta resistência - PP, DN= 63mm, preto, com união deslizante, com guarnição elastomérica de duplo lábio, ref. Duratop da Tecnofluidos ou equivalente</v>
          </cell>
          <cell r="C1930" t="str">
            <v>M</v>
          </cell>
          <cell r="D1930">
            <v>59.24</v>
          </cell>
        </row>
        <row r="1931">
          <cell r="A1931" t="str">
            <v>O.25.000.000004</v>
          </cell>
          <cell r="B1931" t="str">
            <v>Tubo de esgoto em polipropileno de alta resistência - PP, DN= 110mm, preto, com união deslizante, com guarnição elastomérica de duplo lábio, ref. Duratop da Tecnofluidos ou equivalente</v>
          </cell>
          <cell r="C1931" t="str">
            <v>M</v>
          </cell>
          <cell r="D1931">
            <v>121.24</v>
          </cell>
        </row>
        <row r="1932">
          <cell r="A1932" t="str">
            <v>O.25.000.000020</v>
          </cell>
          <cell r="B1932" t="str">
            <v>Joelho 45° em polipropileno de alta resistência - PP, preto, tipo PB, DN= 40mm, ref. Duratop da Tecnofluidos ou equivalente</v>
          </cell>
          <cell r="C1932" t="str">
            <v>UN</v>
          </cell>
          <cell r="D1932">
            <v>13.48</v>
          </cell>
        </row>
        <row r="1933">
          <cell r="A1933" t="str">
            <v>O.25.000.000021</v>
          </cell>
          <cell r="B1933" t="str">
            <v>Joelho 45° em polipropileno de alta resistência - PP, preto, tipo PB, DN= 50mm, ref. Duratop da Tecnofluidos ou equivalente</v>
          </cell>
          <cell r="C1933" t="str">
            <v>UN</v>
          </cell>
          <cell r="D1933">
            <v>19.54</v>
          </cell>
        </row>
        <row r="1934">
          <cell r="A1934" t="str">
            <v>O.25.000.000022</v>
          </cell>
          <cell r="B1934" t="str">
            <v>Joelho 45° em polipropileno de alta resistência - PP, preto, tipo PB, DN= 63mm, ref. Duratop da Tecnofluidos ou equivalente</v>
          </cell>
          <cell r="C1934" t="str">
            <v>UN</v>
          </cell>
          <cell r="D1934">
            <v>20.350000000000001</v>
          </cell>
        </row>
        <row r="1935">
          <cell r="A1935" t="str">
            <v>O.25.000.000023</v>
          </cell>
          <cell r="B1935" t="str">
            <v>Joelho 45° em polipropileno de alta resistência - PP, preto, tipo PB, DN= 110mm, ref. Duratop da Tecnofluidos ou equivalente</v>
          </cell>
          <cell r="C1935" t="str">
            <v>UN</v>
          </cell>
          <cell r="D1935">
            <v>20.66</v>
          </cell>
        </row>
        <row r="1936">
          <cell r="A1936" t="str">
            <v>O.25.000.000047</v>
          </cell>
          <cell r="B1936" t="str">
            <v>Joelho 87°30' em polipropileno de alta resistência - PP, preto, tipo PB, DN= 40mm, ref. Duratop da Tecnofluidos ou equivalente</v>
          </cell>
          <cell r="C1936" t="str">
            <v>UN</v>
          </cell>
          <cell r="D1936">
            <v>13.91</v>
          </cell>
        </row>
        <row r="1937">
          <cell r="A1937" t="str">
            <v>O.25.000.000048</v>
          </cell>
          <cell r="B1937" t="str">
            <v>Joelho 87°30' em polipropileno de alta resistência - PP, preto, tipo PB, DN= 50mm, ref. Duratop da Tecnofluidos ou equivalente</v>
          </cell>
          <cell r="C1937" t="str">
            <v>UN</v>
          </cell>
          <cell r="D1937">
            <v>18.41</v>
          </cell>
        </row>
        <row r="1938">
          <cell r="A1938" t="str">
            <v>O.25.000.000049</v>
          </cell>
          <cell r="B1938" t="str">
            <v>Joelho 87°30' em polipropileno de alta resistência - PP, preto, tipo PB, DN= 63mm, ref. Duratop da Tecnofluidos ou equivalente</v>
          </cell>
          <cell r="C1938" t="str">
            <v>UN</v>
          </cell>
          <cell r="D1938">
            <v>22.24</v>
          </cell>
        </row>
        <row r="1939">
          <cell r="A1939" t="str">
            <v>O.25.000.000074</v>
          </cell>
          <cell r="B1939" t="str">
            <v>Joelho 87°30' em polipropileno de alta resistência - PP, preto, tipo PB, DN= 110mm, com base de apoio, ref. Duratop da Tecnofluidos ou equivalente</v>
          </cell>
          <cell r="C1939" t="str">
            <v>UN</v>
          </cell>
          <cell r="D1939">
            <v>54.99</v>
          </cell>
        </row>
        <row r="1940">
          <cell r="A1940" t="str">
            <v>O.25.000.000102</v>
          </cell>
          <cell r="B1940" t="str">
            <v>Luva Dupla em polipropileno de alta resistência - PP, preto, DN= 40mm, ref. Duratop da Tecnofluidos ou equivalente</v>
          </cell>
          <cell r="C1940" t="str">
            <v>UN</v>
          </cell>
          <cell r="D1940">
            <v>16.73</v>
          </cell>
        </row>
        <row r="1941">
          <cell r="A1941" t="str">
            <v>O.25.000.000103</v>
          </cell>
          <cell r="B1941" t="str">
            <v>Luva Dupla em polipropileno de alta resistência - PP, preto, DN= 50mm, ref. Duratop da Tecnofluidos ou equivalente</v>
          </cell>
          <cell r="C1941" t="str">
            <v>UN</v>
          </cell>
          <cell r="D1941">
            <v>20.059999999999999</v>
          </cell>
        </row>
        <row r="1942">
          <cell r="A1942" t="str">
            <v>O.25.000.000104</v>
          </cell>
          <cell r="B1942" t="str">
            <v>Luva Dupla em polipropileno de alta resistência - PP, preto, DN= 63mm, ref. Duratop da Tecnofluidos ou equivalente</v>
          </cell>
          <cell r="C1942" t="str">
            <v>UN</v>
          </cell>
          <cell r="D1942">
            <v>24.77</v>
          </cell>
        </row>
        <row r="1943">
          <cell r="A1943" t="str">
            <v>O.25.000.000105</v>
          </cell>
          <cell r="B1943" t="str">
            <v>Luva Dupla em polipropileno de alta resistência - PP, preto, DN= 110mm, ref. Duratop da Tecnofluidos ou equivalente</v>
          </cell>
          <cell r="C1943" t="str">
            <v>UN</v>
          </cell>
          <cell r="D1943">
            <v>38.58</v>
          </cell>
        </row>
        <row r="1944">
          <cell r="A1944" t="str">
            <v>O.25.000.000116</v>
          </cell>
          <cell r="B1944" t="str">
            <v>Luva de Redução em polipropileno de alta resistência - PP, preto, tipo PB, DN= 50x40mm, ref. Duratop da Tecnofluidos ou equivalente</v>
          </cell>
          <cell r="C1944" t="str">
            <v>UN</v>
          </cell>
          <cell r="D1944">
            <v>11.31</v>
          </cell>
        </row>
        <row r="1945">
          <cell r="A1945" t="str">
            <v>O.25.000.000117</v>
          </cell>
          <cell r="B1945" t="str">
            <v>Luva de Redução em polipropileno de alta resistência - PP, preto, tipo PB, DN= 63x50mm, ref. Duratop da Tecnofluidos ou equivalente</v>
          </cell>
          <cell r="C1945" t="str">
            <v>UN</v>
          </cell>
          <cell r="D1945">
            <v>19.22</v>
          </cell>
        </row>
        <row r="1946">
          <cell r="A1946" t="str">
            <v>O.25.000.000118</v>
          </cell>
          <cell r="B1946" t="str">
            <v>Luva de Redução em polipropileno de alta resistência - PP, preto, tipo PB, DN= 110x63mm, ref. Duratop da Tecnofluidos ou equivalente</v>
          </cell>
          <cell r="C1946" t="str">
            <v>UN</v>
          </cell>
          <cell r="D1946">
            <v>31.13</v>
          </cell>
        </row>
        <row r="1947">
          <cell r="A1947" t="str">
            <v>O.25.000.000130</v>
          </cell>
          <cell r="B1947" t="str">
            <v>Tê 87°30' simples em polipropileno de alta resistência, preto, tipo PB, DN= 50x50mm</v>
          </cell>
          <cell r="C1947" t="str">
            <v>UN</v>
          </cell>
          <cell r="D1947">
            <v>42.66</v>
          </cell>
        </row>
        <row r="1948">
          <cell r="A1948" t="str">
            <v>O.25.000.000131</v>
          </cell>
          <cell r="B1948" t="str">
            <v>Tê 87°30' simples em polipropileno de alta resistência, preto, tipo PB, DN= 63x63mm</v>
          </cell>
          <cell r="C1948" t="str">
            <v>UN</v>
          </cell>
          <cell r="D1948">
            <v>54.74</v>
          </cell>
        </row>
        <row r="1949">
          <cell r="A1949" t="str">
            <v>O.25.000.000132</v>
          </cell>
          <cell r="B1949" t="str">
            <v>Tê 87°30' simples em polipropileno de alta resistência, preto, tipo PB, DN= 110x110mm</v>
          </cell>
          <cell r="C1949" t="str">
            <v>UN</v>
          </cell>
          <cell r="D1949">
            <v>94.6</v>
          </cell>
        </row>
        <row r="1950">
          <cell r="A1950" t="str">
            <v>O.25.000.000137</v>
          </cell>
          <cell r="B1950" t="str">
            <v>Tê 87°30' simples em polipropileno de alta resistência, preto, de redução, tipo PB, DN= 110x63mm</v>
          </cell>
          <cell r="C1950" t="str">
            <v>UN</v>
          </cell>
          <cell r="D1950">
            <v>71.92</v>
          </cell>
        </row>
        <row r="1951">
          <cell r="A1951" t="str">
            <v>O.25.000.000149</v>
          </cell>
          <cell r="B1951" t="str">
            <v>Junção 45° simples em polipropileno de alta resistência, preto, tipo PB, DN= 50x50mm</v>
          </cell>
          <cell r="C1951" t="str">
            <v>UN</v>
          </cell>
          <cell r="D1951">
            <v>35.799999999999997</v>
          </cell>
        </row>
        <row r="1952">
          <cell r="A1952" t="str">
            <v>O.25.000.000150</v>
          </cell>
          <cell r="B1952" t="str">
            <v>Junção 45° simples em polipropileno de alta resistência, preto, tipo PB, DN= 63x63mm</v>
          </cell>
          <cell r="C1952" t="str">
            <v>UN</v>
          </cell>
          <cell r="D1952">
            <v>37.78</v>
          </cell>
        </row>
        <row r="1953">
          <cell r="A1953" t="str">
            <v>O.25.000.000151</v>
          </cell>
          <cell r="B1953" t="str">
            <v>Junção 45° simples em polipropileno de alta resistência, preto, tipo PB, DN= 110x110mm</v>
          </cell>
          <cell r="C1953" t="str">
            <v>UN</v>
          </cell>
          <cell r="D1953">
            <v>71.430000000000007</v>
          </cell>
        </row>
        <row r="1954">
          <cell r="A1954" t="str">
            <v>O.25.000.000159</v>
          </cell>
          <cell r="B1954" t="str">
            <v>Junção 45° simples de redução, em polipropileno de alta resistência, preto, tipo PB, DN= 63x50mm</v>
          </cell>
          <cell r="C1954" t="str">
            <v>UN</v>
          </cell>
          <cell r="D1954">
            <v>34.090000000000003</v>
          </cell>
        </row>
        <row r="1955">
          <cell r="A1955" t="str">
            <v>O.25.000.000160</v>
          </cell>
          <cell r="B1955" t="str">
            <v>Junção 45° simples de redução, em polipropileno de alta resistência, preto, tipo PB, DN= 110x50mm</v>
          </cell>
          <cell r="C1955" t="str">
            <v>UN</v>
          </cell>
          <cell r="D1955">
            <v>62.62</v>
          </cell>
        </row>
        <row r="1956">
          <cell r="A1956" t="str">
            <v>O.25.000.000161</v>
          </cell>
          <cell r="B1956" t="str">
            <v>Junção 45° simples de redução, em polipropileno de alta resistência, preto, tipo PB, DN= 110x63mm</v>
          </cell>
          <cell r="C1956" t="str">
            <v>UN</v>
          </cell>
          <cell r="D1956">
            <v>60.68</v>
          </cell>
        </row>
        <row r="1957">
          <cell r="A1957" t="str">
            <v>O.25.000.000168</v>
          </cell>
          <cell r="B1957" t="str">
            <v>Porta marco para grelha de 12x12 cm, em prolipropileno de alta resistência, preto</v>
          </cell>
          <cell r="C1957" t="str">
            <v>UN</v>
          </cell>
          <cell r="D1957">
            <v>39.049999999999997</v>
          </cell>
        </row>
        <row r="1958">
          <cell r="A1958" t="str">
            <v>O.25.000.000170</v>
          </cell>
          <cell r="B1958" t="str">
            <v>Marco de bronze com grelha em aço inoxidável de 12x12cm</v>
          </cell>
          <cell r="C1958" t="str">
            <v>UN</v>
          </cell>
          <cell r="D1958">
            <v>88.76</v>
          </cell>
        </row>
        <row r="1959">
          <cell r="A1959" t="str">
            <v>O.25.000.000186</v>
          </cell>
          <cell r="B1959" t="str">
            <v>Caixa sifonada de piso, DN 125, 1 saída de 63mm, em polipropileno de alta resistência preto</v>
          </cell>
          <cell r="C1959" t="str">
            <v>UN</v>
          </cell>
          <cell r="D1959">
            <v>136.88999999999999</v>
          </cell>
        </row>
        <row r="1960">
          <cell r="A1960" t="str">
            <v>O.25.000.000189</v>
          </cell>
          <cell r="B1960" t="str">
            <v>Curva 87°30' em propileno de alta resistência, preto, tipo PB, DN= 110mm</v>
          </cell>
          <cell r="C1960" t="str">
            <v>UN</v>
          </cell>
          <cell r="D1960">
            <v>71.150000000000006</v>
          </cell>
        </row>
        <row r="1961">
          <cell r="A1961" t="str">
            <v>O.25.000.000197</v>
          </cell>
          <cell r="B1961" t="str">
            <v>Prolongamento para caixa sifonada em propileno de alta resistência, preto, DN= 125mm</v>
          </cell>
          <cell r="C1961" t="str">
            <v>UN</v>
          </cell>
          <cell r="D1961">
            <v>83.35</v>
          </cell>
        </row>
        <row r="1962">
          <cell r="A1962" t="str">
            <v>O.25.000.000201</v>
          </cell>
          <cell r="B1962" t="str">
            <v>Tampa tê de inspeção oval, em polipropileno de alta resistência preto (PxB) - DN 110mm</v>
          </cell>
          <cell r="C1962" t="str">
            <v>UN</v>
          </cell>
          <cell r="D1962">
            <v>69.459999999999994</v>
          </cell>
        </row>
        <row r="1963">
          <cell r="A1963" t="str">
            <v>O.25.000.000206</v>
          </cell>
          <cell r="B1963" t="str">
            <v>Tampão de esgoto em polipropileno de alta resistência, preto (PxB) - DN 63mm</v>
          </cell>
          <cell r="C1963" t="str">
            <v>UN</v>
          </cell>
          <cell r="D1963">
            <v>12.63</v>
          </cell>
        </row>
        <row r="1964">
          <cell r="A1964" t="str">
            <v>O.25.000.000207</v>
          </cell>
          <cell r="B1964" t="str">
            <v>Tampão de esgoto em polipropileno de alta resistência, preto (PxB) - DN 110mm</v>
          </cell>
          <cell r="C1964" t="str">
            <v>UN</v>
          </cell>
          <cell r="D1964">
            <v>33.61</v>
          </cell>
        </row>
        <row r="1965">
          <cell r="A1965" t="str">
            <v>O.25.000.000213</v>
          </cell>
          <cell r="B1965" t="str">
            <v>Tê de inspeção 87°30' em polipropileno de alta resistência preto (PxB) - DN 110mm</v>
          </cell>
          <cell r="C1965" t="str">
            <v>UN</v>
          </cell>
          <cell r="D1965">
            <v>254.35</v>
          </cell>
        </row>
        <row r="1966">
          <cell r="A1966" t="str">
            <v>P.01.000.030501</v>
          </cell>
          <cell r="B1966" t="str">
            <v>Monitor LCD e/ou LED de 21,5", resolução máxima 1920x1080@60Hz, pixel pitch: 0,24795x0,24795mm, sinal vídeo analógico / digital; ref. AOC ou equivalente</v>
          </cell>
          <cell r="C1966" t="str">
            <v>UN</v>
          </cell>
          <cell r="D1966">
            <v>1010.21</v>
          </cell>
        </row>
        <row r="1967">
          <cell r="A1967" t="str">
            <v>P.01.000.034016</v>
          </cell>
          <cell r="B1967" t="str">
            <v>Abertura para vão de luminária em forro de PVC modular</v>
          </cell>
          <cell r="C1967" t="str">
            <v>UN</v>
          </cell>
          <cell r="D1967">
            <v>20.54</v>
          </cell>
        </row>
        <row r="1968">
          <cell r="A1968" t="str">
            <v>P.02.000.042501</v>
          </cell>
          <cell r="B1968" t="str">
            <v>Eletroduto de PVC rígido roscável de 20mm (1/2´)</v>
          </cell>
          <cell r="C1968" t="str">
            <v>M</v>
          </cell>
          <cell r="D1968">
            <v>4.74</v>
          </cell>
        </row>
        <row r="1969">
          <cell r="A1969" t="str">
            <v>P.02.000.042502</v>
          </cell>
          <cell r="B1969" t="str">
            <v>Eletroduto de PVC rígido roscável de 25mm (3/4´)</v>
          </cell>
          <cell r="C1969" t="str">
            <v>M</v>
          </cell>
          <cell r="D1969">
            <v>5.78</v>
          </cell>
        </row>
        <row r="1970">
          <cell r="A1970" t="str">
            <v>P.02.000.042503</v>
          </cell>
          <cell r="B1970" t="str">
            <v>Eletroduto de PVC rígido roscável de 32mm (1´)</v>
          </cell>
          <cell r="C1970" t="str">
            <v>M</v>
          </cell>
          <cell r="D1970">
            <v>8.92</v>
          </cell>
        </row>
        <row r="1971">
          <cell r="A1971" t="str">
            <v>P.02.000.042504</v>
          </cell>
          <cell r="B1971" t="str">
            <v>Eletroduto de PVC rígido roscável de 38mm (1 1/4´)</v>
          </cell>
          <cell r="C1971" t="str">
            <v>M</v>
          </cell>
          <cell r="D1971">
            <v>12.84</v>
          </cell>
        </row>
        <row r="1972">
          <cell r="A1972" t="str">
            <v>P.02.000.042505</v>
          </cell>
          <cell r="B1972" t="str">
            <v>Eletroduto de PVC rígido roscável de 50mm (1 1/2´)</v>
          </cell>
          <cell r="C1972" t="str">
            <v>M</v>
          </cell>
          <cell r="D1972">
            <v>14.94</v>
          </cell>
        </row>
        <row r="1973">
          <cell r="A1973" t="str">
            <v>P.02.000.042506</v>
          </cell>
          <cell r="B1973" t="str">
            <v>Eletroduto de PVC rígido roscável de 60mm (2´)</v>
          </cell>
          <cell r="C1973" t="str">
            <v>M</v>
          </cell>
          <cell r="D1973">
            <v>19.690000000000001</v>
          </cell>
        </row>
        <row r="1974">
          <cell r="A1974" t="str">
            <v>P.02.000.042507</v>
          </cell>
          <cell r="B1974" t="str">
            <v>Eletroduto de PVC rígido roscável de 75mm (2 1/2´)</v>
          </cell>
          <cell r="C1974" t="str">
            <v>M</v>
          </cell>
          <cell r="D1974">
            <v>31.99</v>
          </cell>
        </row>
        <row r="1975">
          <cell r="A1975" t="str">
            <v>P.02.000.042508</v>
          </cell>
          <cell r="B1975" t="str">
            <v>Eletroduto de PVC rígido roscável de 85mm (3´)</v>
          </cell>
          <cell r="C1975" t="str">
            <v>M</v>
          </cell>
          <cell r="D1975">
            <v>40.6</v>
          </cell>
        </row>
        <row r="1976">
          <cell r="A1976" t="str">
            <v>P.02.000.042509</v>
          </cell>
          <cell r="B1976" t="str">
            <v>Eletroduto de PVC rígido roscável de 110mm (4´)</v>
          </cell>
          <cell r="C1976" t="str">
            <v>M</v>
          </cell>
          <cell r="D1976">
            <v>66.58</v>
          </cell>
        </row>
        <row r="1977">
          <cell r="A1977" t="str">
            <v>P.02.000.042511</v>
          </cell>
          <cell r="B1977" t="str">
            <v>Eletroduto de PVC corrugado flexível leve amarelo, DE= 20mm</v>
          </cell>
          <cell r="C1977" t="str">
            <v>M</v>
          </cell>
          <cell r="D1977">
            <v>2.6</v>
          </cell>
        </row>
        <row r="1978">
          <cell r="A1978" t="str">
            <v>P.02.000.042512</v>
          </cell>
          <cell r="B1978" t="str">
            <v>Eletroduto de PVC corrugado flexível leve amarelo, DE= 25mm</v>
          </cell>
          <cell r="C1978" t="str">
            <v>M</v>
          </cell>
          <cell r="D1978">
            <v>2.86</v>
          </cell>
        </row>
        <row r="1979">
          <cell r="A1979" t="str">
            <v>P.02.000.042513</v>
          </cell>
          <cell r="B1979" t="str">
            <v>Eletroduto de PVC corrugado flexível leve amarelo, DE= 32mm</v>
          </cell>
          <cell r="C1979" t="str">
            <v>M</v>
          </cell>
          <cell r="D1979">
            <v>4.8099999999999996</v>
          </cell>
        </row>
        <row r="1980">
          <cell r="A1980" t="str">
            <v>P.02.000.042515</v>
          </cell>
          <cell r="B1980" t="str">
            <v>Eletroduto de PVC corrugado flexível reforçado cinza, DE= 25mm</v>
          </cell>
          <cell r="C1980" t="str">
            <v>M</v>
          </cell>
          <cell r="D1980">
            <v>3.47</v>
          </cell>
        </row>
        <row r="1981">
          <cell r="A1981" t="str">
            <v>P.02.000.042516</v>
          </cell>
          <cell r="B1981" t="str">
            <v>Eletroduto de PVC corrugado flexível reforçado cinza, DE= 32mm</v>
          </cell>
          <cell r="C1981" t="str">
            <v>M</v>
          </cell>
          <cell r="D1981">
            <v>5.58</v>
          </cell>
        </row>
        <row r="1982">
          <cell r="A1982" t="str">
            <v>P.02.000.045668</v>
          </cell>
          <cell r="B1982" t="str">
            <v>Base com tampa em PVC para canaleta aparente de 4 vias, auto extinguível, na cor branca, 85 x 35 mm; ref. 1122-05/06-BR da Parcus ou equivalente</v>
          </cell>
          <cell r="C1982" t="str">
            <v>M</v>
          </cell>
          <cell r="D1982">
            <v>54.38</v>
          </cell>
        </row>
        <row r="1983">
          <cell r="A1983" t="str">
            <v>P.02.000.045669</v>
          </cell>
          <cell r="B1983" t="str">
            <v>Base com duas tampas curvas em PVC para canaleta aparente de 4 vias, auto extinguível, na cor branca, 120 x 35 mm; ref. 1122-04/02-BR da Parcus ou equivalente</v>
          </cell>
          <cell r="C1983" t="str">
            <v>M</v>
          </cell>
          <cell r="D1983">
            <v>84</v>
          </cell>
        </row>
        <row r="1984">
          <cell r="A1984" t="str">
            <v>P.02.000.045670</v>
          </cell>
          <cell r="B1984" t="str">
            <v>Base com duas tampas curvas em PVC para canaleta aparente de 3 vias, auto extinguível, na cor branca, 120 x 60 mm; ref. 1122-20/24-BR da Parcus ou equivalente</v>
          </cell>
          <cell r="C1984" t="str">
            <v>M</v>
          </cell>
          <cell r="D1984">
            <v>100.39</v>
          </cell>
        </row>
        <row r="1985">
          <cell r="A1985" t="str">
            <v>P.02.000.045671</v>
          </cell>
          <cell r="B1985" t="str">
            <v>Suporte de tomada RJ em PVC 60x35x150mm, com 03 furos 14.7x19.3mm, para canaleta aparente; ref. 1126-12-BR da Parcus ou equivalente</v>
          </cell>
          <cell r="C1985" t="str">
            <v>UN</v>
          </cell>
          <cell r="D1985">
            <v>10.41</v>
          </cell>
        </row>
        <row r="1986">
          <cell r="A1986" t="str">
            <v>P.02.000.045672</v>
          </cell>
          <cell r="B1986" t="str">
            <v>Suporte de tomada RJ em PVC 85x35x150mm, com 03 furos 14.7x19.3mm, para canaleta aparente; ref. 1126-33-BR da Parcus ou equivalente</v>
          </cell>
          <cell r="C1986" t="str">
            <v>UN</v>
          </cell>
          <cell r="D1986">
            <v>11.82</v>
          </cell>
        </row>
        <row r="1987">
          <cell r="A1987" t="str">
            <v>P.02.000.045673</v>
          </cell>
          <cell r="B1987" t="str">
            <v>Suporte de tomada RJ em PVC 60x60x150mm, com 03 furos 14.7x19.3mm, para canaleta aparente; ref. 1126-88-BR da Parcus ou equivalente</v>
          </cell>
          <cell r="C1987" t="str">
            <v>UN</v>
          </cell>
          <cell r="D1987">
            <v>11.64</v>
          </cell>
        </row>
        <row r="1988">
          <cell r="A1988" t="str">
            <v>P.02.000.045678</v>
          </cell>
          <cell r="B1988" t="str">
            <v>Tomada simples de  sobrepor modelo universal 2P+T 10A 250V</v>
          </cell>
          <cell r="C1988" t="str">
            <v>UN</v>
          </cell>
          <cell r="D1988">
            <v>11.05</v>
          </cell>
        </row>
        <row r="1989">
          <cell r="A1989" t="str">
            <v>P.02.000.090792</v>
          </cell>
          <cell r="B1989" t="str">
            <v>Canaleta em PVC na cor branca, de 20x12mm, sistema X, referência 30802x fabricação Pial Legrand ou equivalente</v>
          </cell>
          <cell r="C1989" t="str">
            <v>M</v>
          </cell>
          <cell r="D1989">
            <v>4.43</v>
          </cell>
        </row>
        <row r="1990">
          <cell r="A1990" t="str">
            <v>P.03.000.042621</v>
          </cell>
          <cell r="B1990" t="str">
            <v>Duto corrugado tipo Kanalex-KL, DN= 30mm</v>
          </cell>
          <cell r="C1990" t="str">
            <v>M</v>
          </cell>
          <cell r="D1990">
            <v>7.71</v>
          </cell>
        </row>
        <row r="1991">
          <cell r="A1991" t="str">
            <v>P.03.000.042622</v>
          </cell>
          <cell r="B1991" t="str">
            <v>Duto corrugado tipo Kanalex-KL, DN= 50mm</v>
          </cell>
          <cell r="C1991" t="str">
            <v>M</v>
          </cell>
          <cell r="D1991">
            <v>11.68</v>
          </cell>
        </row>
        <row r="1992">
          <cell r="A1992" t="str">
            <v>P.03.000.042623</v>
          </cell>
          <cell r="B1992" t="str">
            <v>Duto corrugado tipo Kanalex-KL, DN= 75mm</v>
          </cell>
          <cell r="C1992" t="str">
            <v>M</v>
          </cell>
          <cell r="D1992">
            <v>19.32</v>
          </cell>
        </row>
        <row r="1993">
          <cell r="A1993" t="str">
            <v>P.03.000.042624</v>
          </cell>
          <cell r="B1993" t="str">
            <v>Duto corrugado tipo Kanalex-KL, DN= 100mm</v>
          </cell>
          <cell r="C1993" t="str">
            <v>M</v>
          </cell>
          <cell r="D1993">
            <v>26.08</v>
          </cell>
        </row>
        <row r="1994">
          <cell r="A1994" t="str">
            <v>P.03.000.042625</v>
          </cell>
          <cell r="B1994" t="str">
            <v>Duto corrugado tipo Kanalex-KL, DN= 125mm</v>
          </cell>
          <cell r="C1994" t="str">
            <v>M</v>
          </cell>
          <cell r="D1994">
            <v>37.29</v>
          </cell>
        </row>
        <row r="1995">
          <cell r="A1995" t="str">
            <v>P.03.000.042626</v>
          </cell>
          <cell r="B1995" t="str">
            <v>Duto corrugado tipo Kanalex-KL, DN= 150mm</v>
          </cell>
          <cell r="C1995" t="str">
            <v>M</v>
          </cell>
          <cell r="D1995">
            <v>57.9</v>
          </cell>
        </row>
        <row r="1996">
          <cell r="A1996" t="str">
            <v>P.03.000.042627</v>
          </cell>
          <cell r="B1996" t="str">
            <v>Duto corrugado tipo Kanalex-KL, DN= 40mm</v>
          </cell>
          <cell r="C1996" t="str">
            <v>M</v>
          </cell>
          <cell r="D1996">
            <v>9.65</v>
          </cell>
        </row>
        <row r="1997">
          <cell r="A1997" t="str">
            <v>P.04.000.040119</v>
          </cell>
          <cell r="B1997" t="str">
            <v>Poste telecônico reto em aço galvanizado a fogo, altura de 4 m, com base, chumbadores, porcas e arruelas</v>
          </cell>
          <cell r="C1997" t="str">
            <v>UN</v>
          </cell>
          <cell r="D1997">
            <v>731.43</v>
          </cell>
        </row>
        <row r="1998">
          <cell r="A1998" t="str">
            <v>P.04.000.040123</v>
          </cell>
          <cell r="B1998" t="str">
            <v>Poste telecônico em aço SAE 1010/1020 galvanizado a fogo, com espera para uma luminária, altura de 3 m</v>
          </cell>
          <cell r="C1998" t="str">
            <v>UN</v>
          </cell>
          <cell r="D1998">
            <v>512.04</v>
          </cell>
        </row>
        <row r="1999">
          <cell r="A1999" t="str">
            <v>P.04.000.040128</v>
          </cell>
          <cell r="B1999" t="str">
            <v>Poste telecônico curvo em aço SAE 1010/1020 galvanizado a fogo, altura de 8 m</v>
          </cell>
          <cell r="C1999" t="str">
            <v>UN</v>
          </cell>
          <cell r="D1999">
            <v>1656.42</v>
          </cell>
        </row>
        <row r="2000">
          <cell r="A2000" t="str">
            <v>P.04.000.041334</v>
          </cell>
          <cell r="B2000" t="str">
            <v>Coluna semafórica simples 101 mm x 6 m</v>
          </cell>
          <cell r="C2000" t="str">
            <v>UN</v>
          </cell>
          <cell r="D2000">
            <v>2711.69</v>
          </cell>
        </row>
        <row r="2001">
          <cell r="A2001" t="str">
            <v>P.04.000.042081</v>
          </cell>
          <cell r="B2001" t="str">
            <v>Tirante/vergalhão aço rosca total de 5/16´</v>
          </cell>
          <cell r="C2001" t="str">
            <v>M</v>
          </cell>
          <cell r="D2001">
            <v>8.49</v>
          </cell>
        </row>
        <row r="2002">
          <cell r="A2002" t="str">
            <v>P.04.000.042082</v>
          </cell>
          <cell r="B2002" t="str">
            <v>Vergalhão liso de aço galvanizado a fogo RE-BAR 3/8´; ref. TEL 760 da Termotécnica, PRT-680 da Paratec, PK-1251 da Paraklin ou equivalente</v>
          </cell>
          <cell r="C2002" t="str">
            <v>M</v>
          </cell>
          <cell r="D2002">
            <v>15.81</v>
          </cell>
        </row>
        <row r="2003">
          <cell r="A2003" t="str">
            <v>P.04.000.042105</v>
          </cell>
          <cell r="B2003" t="str">
            <v>Eletroduto com costura galvanizado eletroliticamente, DN = 1 1/2´ - NBR13057</v>
          </cell>
          <cell r="C2003" t="str">
            <v>M</v>
          </cell>
          <cell r="D2003">
            <v>22.2</v>
          </cell>
        </row>
        <row r="2004">
          <cell r="A2004" t="str">
            <v>P.04.000.042107</v>
          </cell>
          <cell r="B2004" t="str">
            <v>Eletroduto com costura galvanizado eletroliticamente, DN = 2 1/2´ - NBR13057</v>
          </cell>
          <cell r="C2004" t="str">
            <v>M</v>
          </cell>
          <cell r="D2004">
            <v>43.72</v>
          </cell>
        </row>
        <row r="2005">
          <cell r="A2005" t="str">
            <v>P.04.000.042114</v>
          </cell>
          <cell r="B2005" t="str">
            <v>Eletroduto com costura galvanizado por imersão a quente, DN = 3/4´- NBR6323</v>
          </cell>
          <cell r="C2005" t="str">
            <v>M</v>
          </cell>
          <cell r="D2005">
            <v>22.79</v>
          </cell>
        </row>
        <row r="2006">
          <cell r="A2006" t="str">
            <v>P.04.000.042115</v>
          </cell>
          <cell r="B2006" t="str">
            <v>Eletroduto com costura galvanizado por imersão a quente, DN = 1´ - NBR6323</v>
          </cell>
          <cell r="C2006" t="str">
            <v>M</v>
          </cell>
          <cell r="D2006">
            <v>29.02</v>
          </cell>
        </row>
        <row r="2007">
          <cell r="A2007" t="str">
            <v>P.04.000.042116</v>
          </cell>
          <cell r="B2007" t="str">
            <v>Eletroduto com costura galvanizado por imersão a quente, DN = 1 1/4´ - NBR6323</v>
          </cell>
          <cell r="C2007" t="str">
            <v>M</v>
          </cell>
          <cell r="D2007">
            <v>42.98</v>
          </cell>
        </row>
        <row r="2008">
          <cell r="A2008" t="str">
            <v>P.04.000.042117</v>
          </cell>
          <cell r="B2008" t="str">
            <v>Eletroduto com costura galvanizado por imersão a quente, DN = 1 1/2´ - NBR6323</v>
          </cell>
          <cell r="C2008" t="str">
            <v>M</v>
          </cell>
          <cell r="D2008">
            <v>52.22</v>
          </cell>
        </row>
        <row r="2009">
          <cell r="A2009" t="str">
            <v>P.04.000.042118</v>
          </cell>
          <cell r="B2009" t="str">
            <v>Eletroduto com costura galvanizado por imersão a quente, DN = 2´ - NBR6323</v>
          </cell>
          <cell r="C2009" t="str">
            <v>M</v>
          </cell>
          <cell r="D2009">
            <v>68.53</v>
          </cell>
        </row>
        <row r="2010">
          <cell r="A2010" t="str">
            <v>P.04.000.042119</v>
          </cell>
          <cell r="B2010" t="str">
            <v>Eletroduto com costura galvanizado por imersão a quente, DN = 2 1/2´ - NBR6323</v>
          </cell>
          <cell r="C2010" t="str">
            <v>M</v>
          </cell>
          <cell r="D2010">
            <v>94.59</v>
          </cell>
        </row>
        <row r="2011">
          <cell r="A2011" t="str">
            <v>P.04.000.042120</v>
          </cell>
          <cell r="B2011" t="str">
            <v>Eletroduto com costura galvanizado por imersão a quente, DN = 3´ - NBR6323</v>
          </cell>
          <cell r="C2011" t="str">
            <v>M</v>
          </cell>
          <cell r="D2011">
            <v>107.7</v>
          </cell>
        </row>
        <row r="2012">
          <cell r="A2012" t="str">
            <v>P.04.000.042121</v>
          </cell>
          <cell r="B2012" t="str">
            <v>Eletroduto com costura galvanizado por imersão a quente, DN = 4´ - NBR6323</v>
          </cell>
          <cell r="C2012" t="str">
            <v>M</v>
          </cell>
          <cell r="D2012">
            <v>129.4</v>
          </cell>
        </row>
        <row r="2013">
          <cell r="A2013" t="str">
            <v>P.04.000.042122</v>
          </cell>
          <cell r="B2013" t="str">
            <v>Eletroduto galvanizado por imersão a quente, DN = 1/2´ - NBR5598</v>
          </cell>
          <cell r="C2013" t="str">
            <v>M</v>
          </cell>
          <cell r="D2013">
            <v>21.11</v>
          </cell>
        </row>
        <row r="2014">
          <cell r="A2014" t="str">
            <v>P.04.000.042123</v>
          </cell>
          <cell r="B2014" t="str">
            <v>Eletroduto galvanizado por imersão a quente, DN = 3/4´ - NBR5598</v>
          </cell>
          <cell r="C2014" t="str">
            <v>M</v>
          </cell>
          <cell r="D2014">
            <v>27.41</v>
          </cell>
        </row>
        <row r="2015">
          <cell r="A2015" t="str">
            <v>P.04.000.042124</v>
          </cell>
          <cell r="B2015" t="str">
            <v>Eletroduto galvanizado por imersão a quente, DN = 1´ - NBR5598</v>
          </cell>
          <cell r="C2015" t="str">
            <v>M</v>
          </cell>
          <cell r="D2015">
            <v>34.49</v>
          </cell>
        </row>
        <row r="2016">
          <cell r="A2016" t="str">
            <v>P.04.000.042125</v>
          </cell>
          <cell r="B2016" t="str">
            <v>Eletroduto galvanizado por imersão a quente, DN = 1 1/4´ - NBR5598</v>
          </cell>
          <cell r="C2016" t="str">
            <v>M</v>
          </cell>
          <cell r="D2016">
            <v>50.78</v>
          </cell>
        </row>
        <row r="2017">
          <cell r="A2017" t="str">
            <v>P.04.000.042126</v>
          </cell>
          <cell r="B2017" t="str">
            <v>Eletroduto galvanizado por imersão a quente, DN = 1 1/2´ - NBR5598</v>
          </cell>
          <cell r="C2017" t="str">
            <v>M</v>
          </cell>
          <cell r="D2017">
            <v>57.55</v>
          </cell>
        </row>
        <row r="2018">
          <cell r="A2018" t="str">
            <v>P.04.000.042127</v>
          </cell>
          <cell r="B2018" t="str">
            <v>Eletroduto galvanizado por imersão a quente, DN = 2´ - NBR5598</v>
          </cell>
          <cell r="C2018" t="str">
            <v>M</v>
          </cell>
          <cell r="D2018">
            <v>76.959999999999994</v>
          </cell>
        </row>
        <row r="2019">
          <cell r="A2019" t="str">
            <v>P.04.000.042128</v>
          </cell>
          <cell r="B2019" t="str">
            <v>Eletroduto galvanizado por imersão a quente, DN = 2 1/2´ - NBR5598</v>
          </cell>
          <cell r="C2019" t="str">
            <v>M</v>
          </cell>
          <cell r="D2019">
            <v>118.76</v>
          </cell>
        </row>
        <row r="2020">
          <cell r="A2020" t="str">
            <v>P.04.000.042129</v>
          </cell>
          <cell r="B2020" t="str">
            <v>Eletroduto galvanizado por imersão a quente, DN = 3´ - NBR5598</v>
          </cell>
          <cell r="C2020" t="str">
            <v>M</v>
          </cell>
          <cell r="D2020">
            <v>142.35</v>
          </cell>
        </row>
        <row r="2021">
          <cell r="A2021" t="str">
            <v>P.04.000.042130</v>
          </cell>
          <cell r="B2021" t="str">
            <v>Eletroduto galvanizado por imersão a quente, DN = 4´ - NBR5598</v>
          </cell>
          <cell r="C2021" t="str">
            <v>M</v>
          </cell>
          <cell r="D2021">
            <v>189.39</v>
          </cell>
        </row>
        <row r="2022">
          <cell r="A2022" t="str">
            <v>P.04.000.042171</v>
          </cell>
          <cell r="B2022" t="str">
            <v>Eletroduto com costura galvanizado eletroliticamente, DN = 3/4´ - NBR13057</v>
          </cell>
          <cell r="C2022" t="str">
            <v>M</v>
          </cell>
          <cell r="D2022">
            <v>8.64</v>
          </cell>
        </row>
        <row r="2023">
          <cell r="A2023" t="str">
            <v>P.04.000.042172</v>
          </cell>
          <cell r="B2023" t="str">
            <v>Eletroduto com costura galvanizado eletroliticamente, DN = 1´ - NBR13057</v>
          </cell>
          <cell r="C2023" t="str">
            <v>M</v>
          </cell>
          <cell r="D2023">
            <v>11.28</v>
          </cell>
        </row>
        <row r="2024">
          <cell r="A2024" t="str">
            <v>P.04.000.042173</v>
          </cell>
          <cell r="B2024" t="str">
            <v>Eletroduto com costura galvanizado eletroliticamente, DN = 1 1/4´ - NBR13057</v>
          </cell>
          <cell r="C2024" t="str">
            <v>M</v>
          </cell>
          <cell r="D2024">
            <v>19.649999999999999</v>
          </cell>
        </row>
        <row r="2025">
          <cell r="A2025" t="str">
            <v>P.04.000.042174</v>
          </cell>
          <cell r="B2025" t="str">
            <v>Eletroduto com costura galvanizado eletroliticamente, DN = 4´ - NBR13057</v>
          </cell>
          <cell r="C2025" t="str">
            <v>M</v>
          </cell>
          <cell r="D2025">
            <v>88.24</v>
          </cell>
        </row>
        <row r="2026">
          <cell r="A2026" t="str">
            <v>P.04.000.042175</v>
          </cell>
          <cell r="B2026" t="str">
            <v>Eletroduto com costura galvanizado eletroliticamente, DN = 2´ - NBR13057</v>
          </cell>
          <cell r="C2026" t="str">
            <v>M</v>
          </cell>
          <cell r="D2026">
            <v>29.76</v>
          </cell>
        </row>
        <row r="2027">
          <cell r="A2027" t="str">
            <v>P.04.000.042177</v>
          </cell>
          <cell r="B2027" t="str">
            <v>Eletroduto com costura galvanizado eletroliticamente, DN = 3´ - NBR13057</v>
          </cell>
          <cell r="C2027" t="str">
            <v>M</v>
          </cell>
          <cell r="D2027">
            <v>59.83</v>
          </cell>
        </row>
        <row r="2028">
          <cell r="A2028" t="str">
            <v>P.04.000.042221</v>
          </cell>
          <cell r="B2028" t="str">
            <v>Luva de redução galvanizado de 2´ x 3/4´ - para-raio tipo Franklin</v>
          </cell>
          <cell r="C2028" t="str">
            <v>UN</v>
          </cell>
          <cell r="D2028">
            <v>72.790000000000006</v>
          </cell>
        </row>
        <row r="2029">
          <cell r="A2029" t="str">
            <v>P.04.000.042222</v>
          </cell>
          <cell r="B2029" t="str">
            <v>Niple duplo galvanizado de 2´</v>
          </cell>
          <cell r="C2029" t="str">
            <v>UN</v>
          </cell>
          <cell r="D2029">
            <v>50.12</v>
          </cell>
        </row>
        <row r="2030">
          <cell r="A2030" t="str">
            <v>P.04.000.042289</v>
          </cell>
          <cell r="B2030" t="str">
            <v>Sapata externa com 4 furos em aço zincado, de 38x38mm; ref. Atilux, Perfil Lider ou equivalente</v>
          </cell>
          <cell r="C2030" t="str">
            <v>UN</v>
          </cell>
          <cell r="D2030">
            <v>10.8</v>
          </cell>
        </row>
        <row r="2031">
          <cell r="A2031" t="str">
            <v>P.04.000.042290</v>
          </cell>
          <cell r="B2031" t="str">
            <v>Perfilado perfurado 38 x 38 mm em chapa 14 pré-zincada</v>
          </cell>
          <cell r="C2031" t="str">
            <v>M</v>
          </cell>
          <cell r="D2031">
            <v>35.159999999999997</v>
          </cell>
        </row>
        <row r="2032">
          <cell r="A2032" t="str">
            <v>P.04.000.042291</v>
          </cell>
          <cell r="B2032" t="str">
            <v>Saída final de 3/4´ para perfilado</v>
          </cell>
          <cell r="C2032" t="str">
            <v>UN</v>
          </cell>
          <cell r="D2032">
            <v>1.07</v>
          </cell>
        </row>
        <row r="2033">
          <cell r="A2033" t="str">
            <v>P.04.000.042293</v>
          </cell>
          <cell r="B2033" t="str">
            <v>Saída superior de 3/4´ para perfilado</v>
          </cell>
          <cell r="C2033" t="str">
            <v>UN</v>
          </cell>
          <cell r="D2033">
            <v>2.64</v>
          </cell>
        </row>
        <row r="2034">
          <cell r="A2034" t="str">
            <v>P.04.000.042301</v>
          </cell>
          <cell r="B2034" t="str">
            <v>Tirante/vergalhão aço rosca total de 3/8´</v>
          </cell>
          <cell r="C2034" t="str">
            <v>M</v>
          </cell>
          <cell r="D2034">
            <v>8.8699999999999992</v>
          </cell>
        </row>
        <row r="2035">
          <cell r="A2035" t="str">
            <v>P.04.000.045015</v>
          </cell>
          <cell r="B2035" t="str">
            <v>Suporte de tomada em chapa pré-zincada a fogo, para fixação de caixa com 2, 3 ou 4 vias</v>
          </cell>
          <cell r="C2035" t="str">
            <v>UN</v>
          </cell>
          <cell r="D2035">
            <v>9.09</v>
          </cell>
        </row>
        <row r="2036">
          <cell r="A2036" t="str">
            <v>P.04.000.045069</v>
          </cell>
          <cell r="B2036" t="str">
            <v>Curva horizontal dupla 90°, interna ou externa, tampa pintura eletrostática, 2x30x40 / 2x40x40 / 2x30x60mm, ref. 3143/3140PT Real Perfil ou equivalente</v>
          </cell>
          <cell r="C2036" t="str">
            <v>UN</v>
          </cell>
          <cell r="D2036">
            <v>55</v>
          </cell>
        </row>
        <row r="2037">
          <cell r="A2037" t="str">
            <v>P.04.000.045072</v>
          </cell>
          <cell r="B2037" t="str">
            <v>Curva vertical tripla de 90°, interna/externa, e tampa pintura eletrostática, 3x30x40 / 3x40x40 3x30x60mm, ref. 3126/3129PT Real Perfil ou equivalente</v>
          </cell>
          <cell r="C2037" t="str">
            <v>UN</v>
          </cell>
          <cell r="D2037">
            <v>76.209999999999994</v>
          </cell>
        </row>
        <row r="2038">
          <cell r="A2038" t="str">
            <v>P.04.000.045571</v>
          </cell>
          <cell r="B2038" t="str">
            <v>Terminal de fechamento ou mata junta com pintura eletrostática para rodapé triplo, 3x30x40 / 3x40x40 / 3x30x60mm, referência 3138PT Real Perfil ou equivalente</v>
          </cell>
          <cell r="C2038" t="str">
            <v>UN</v>
          </cell>
          <cell r="D2038">
            <v>12.49</v>
          </cell>
        </row>
        <row r="2039">
          <cell r="A2039" t="str">
            <v>P.04.000.046029</v>
          </cell>
          <cell r="B2039" t="str">
            <v>Cruzeta reforçada em ferro galvanizado para fixação de 4 projetores, externa; ref. TC 714/R Tropico ou equivalente</v>
          </cell>
          <cell r="C2039" t="str">
            <v>UN</v>
          </cell>
          <cell r="D2039">
            <v>811.55</v>
          </cell>
        </row>
        <row r="2040">
          <cell r="A2040" t="str">
            <v>P.04.000.046055</v>
          </cell>
          <cell r="B2040" t="str">
            <v>Cruzeta reforçada em ferro galvanizado para fixação de 2 projetores, externa</v>
          </cell>
          <cell r="C2040" t="str">
            <v>UN</v>
          </cell>
          <cell r="D2040">
            <v>461.91</v>
          </cell>
        </row>
        <row r="2041">
          <cell r="A2041" t="str">
            <v>P.04.000.048553</v>
          </cell>
          <cell r="B2041" t="str">
            <v>Braçadeiras aço galvanizado para tubo de 1´ a 4´</v>
          </cell>
          <cell r="C2041" t="str">
            <v>UN</v>
          </cell>
          <cell r="D2041">
            <v>3.37</v>
          </cell>
        </row>
        <row r="2042">
          <cell r="A2042" t="str">
            <v>P.04.000.049470</v>
          </cell>
          <cell r="B2042" t="str">
            <v>Perfilado perfurado 38 x 76 mm em chapa 14 pré-zincada</v>
          </cell>
          <cell r="C2042" t="str">
            <v>M</v>
          </cell>
          <cell r="D2042">
            <v>60.52</v>
          </cell>
        </row>
        <row r="2043">
          <cell r="A2043" t="str">
            <v>P.04.000.049471</v>
          </cell>
          <cell r="B2043" t="str">
            <v>Perfilado liso 38 x 38 mm em chapa pré-zincada</v>
          </cell>
          <cell r="C2043" t="str">
            <v>M</v>
          </cell>
          <cell r="D2043">
            <v>34.26</v>
          </cell>
        </row>
        <row r="2044">
          <cell r="A2044" t="str">
            <v>P.04.000.049472</v>
          </cell>
          <cell r="B2044" t="str">
            <v>Tampa pressão para perfilado perfurado de 38 x 38 mm em chapa pré-zincada</v>
          </cell>
          <cell r="C2044" t="str">
            <v>M</v>
          </cell>
          <cell r="D2044">
            <v>6.67</v>
          </cell>
        </row>
        <row r="2045">
          <cell r="A2045" t="str">
            <v>P.04.000.049511</v>
          </cell>
          <cell r="B2045" t="str">
            <v>Mão francesa plana de 32x5x619mm</v>
          </cell>
          <cell r="C2045" t="str">
            <v>UN</v>
          </cell>
          <cell r="D2045">
            <v>16.579999999999998</v>
          </cell>
        </row>
        <row r="2046">
          <cell r="A2046" t="str">
            <v>P.04.000.049512</v>
          </cell>
          <cell r="B2046" t="str">
            <v>Mão francesa de 1/4´ x 32 x 700 mm</v>
          </cell>
          <cell r="C2046" t="str">
            <v>UN</v>
          </cell>
          <cell r="D2046">
            <v>17.079999999999998</v>
          </cell>
        </row>
        <row r="2047">
          <cell r="A2047" t="str">
            <v>P.04.000.049513</v>
          </cell>
          <cell r="B2047" t="str">
            <v>Mão francesa perfilada de 5x38x38x993mm</v>
          </cell>
          <cell r="C2047" t="str">
            <v>UN</v>
          </cell>
          <cell r="D2047">
            <v>34.46</v>
          </cell>
        </row>
        <row r="2048">
          <cell r="A2048" t="str">
            <v>P.04.000.049671</v>
          </cell>
          <cell r="B2048" t="str">
            <v>Niple cônico galvanizado a fogo de 2 1/2´</v>
          </cell>
          <cell r="C2048" t="str">
            <v>UN</v>
          </cell>
          <cell r="D2048">
            <v>68.849999999999994</v>
          </cell>
        </row>
        <row r="2049">
          <cell r="A2049" t="str">
            <v>P.04.000.062038</v>
          </cell>
          <cell r="B2049" t="str">
            <v>Eletrocalha lisa galvanizada a fogo, 50x50mm</v>
          </cell>
          <cell r="C2049" t="str">
            <v>M</v>
          </cell>
          <cell r="D2049">
            <v>47.45</v>
          </cell>
        </row>
        <row r="2050">
          <cell r="A2050" t="str">
            <v>P.04.000.062039</v>
          </cell>
          <cell r="B2050" t="str">
            <v>Eletrocalha lisa galvanizada a fogo, 100x50mm</v>
          </cell>
          <cell r="C2050" t="str">
            <v>M</v>
          </cell>
          <cell r="D2050">
            <v>64.56</v>
          </cell>
        </row>
        <row r="2051">
          <cell r="A2051" t="str">
            <v>P.04.000.062040</v>
          </cell>
          <cell r="B2051" t="str">
            <v>Eletrocalha lisa galvanizada a fogo, 150x50mm</v>
          </cell>
          <cell r="C2051" t="str">
            <v>M</v>
          </cell>
          <cell r="D2051">
            <v>77.84</v>
          </cell>
        </row>
        <row r="2052">
          <cell r="A2052" t="str">
            <v>P.04.000.062041</v>
          </cell>
          <cell r="B2052" t="str">
            <v>Eletrocalha lisa galvanizada a fogo, 200x50mm</v>
          </cell>
          <cell r="C2052" t="str">
            <v>M</v>
          </cell>
          <cell r="D2052">
            <v>94.12</v>
          </cell>
        </row>
        <row r="2053">
          <cell r="A2053" t="str">
            <v>P.04.000.062042</v>
          </cell>
          <cell r="B2053" t="str">
            <v>Eletrocalha lisa galvanizada a fogo, 250x50mm</v>
          </cell>
          <cell r="C2053" t="str">
            <v>M</v>
          </cell>
          <cell r="D2053">
            <v>109.75</v>
          </cell>
        </row>
        <row r="2054">
          <cell r="A2054" t="str">
            <v>P.04.000.062055</v>
          </cell>
          <cell r="B2054" t="str">
            <v>Eletrocalha lisa galvanizada a fogo, 100x100mm</v>
          </cell>
          <cell r="C2054" t="str">
            <v>M</v>
          </cell>
          <cell r="D2054">
            <v>98.78</v>
          </cell>
        </row>
        <row r="2055">
          <cell r="A2055" t="str">
            <v>P.04.000.062056</v>
          </cell>
          <cell r="B2055" t="str">
            <v>Eletrocalha lisa galvanizada a fogo, 150x100mm</v>
          </cell>
          <cell r="C2055" t="str">
            <v>M</v>
          </cell>
          <cell r="D2055">
            <v>111.72</v>
          </cell>
        </row>
        <row r="2056">
          <cell r="A2056" t="str">
            <v>P.04.000.062057</v>
          </cell>
          <cell r="B2056" t="str">
            <v>Eletrocalha lisa galvanizada a fogo, 200x100mm</v>
          </cell>
          <cell r="C2056" t="str">
            <v>M</v>
          </cell>
          <cell r="D2056">
            <v>126.11</v>
          </cell>
        </row>
        <row r="2057">
          <cell r="A2057" t="str">
            <v>P.04.000.062058</v>
          </cell>
          <cell r="B2057" t="str">
            <v>Eletrocalha lisa galvanizada a fogo, 250x100mm</v>
          </cell>
          <cell r="C2057" t="str">
            <v>M</v>
          </cell>
          <cell r="D2057">
            <v>141.16999999999999</v>
          </cell>
        </row>
        <row r="2058">
          <cell r="A2058" t="str">
            <v>P.04.000.062059</v>
          </cell>
          <cell r="B2058" t="str">
            <v>Eletrocalha lisa galvanizada a fogo, 300x100mm</v>
          </cell>
          <cell r="C2058" t="str">
            <v>M</v>
          </cell>
          <cell r="D2058">
            <v>159.56</v>
          </cell>
        </row>
        <row r="2059">
          <cell r="A2059" t="str">
            <v>P.04.000.062060</v>
          </cell>
          <cell r="B2059" t="str">
            <v>Eletrocalha lisa galvanizada a fogo, 400x100mm</v>
          </cell>
          <cell r="C2059" t="str">
            <v>M</v>
          </cell>
          <cell r="D2059">
            <v>240.57</v>
          </cell>
        </row>
        <row r="2060">
          <cell r="A2060" t="str">
            <v>P.04.000.062115</v>
          </cell>
          <cell r="B2060" t="str">
            <v>Eletrocalha perfurada galvanizada a fogo, 100x50mm</v>
          </cell>
          <cell r="C2060" t="str">
            <v>M</v>
          </cell>
          <cell r="D2060">
            <v>61.63</v>
          </cell>
        </row>
        <row r="2061">
          <cell r="A2061" t="str">
            <v>P.04.000.062116</v>
          </cell>
          <cell r="B2061" t="str">
            <v>Eletrocalha perfurada galvanizada a fogo, 150x50mm</v>
          </cell>
          <cell r="C2061" t="str">
            <v>M</v>
          </cell>
          <cell r="D2061">
            <v>77.13</v>
          </cell>
        </row>
        <row r="2062">
          <cell r="A2062" t="str">
            <v>P.04.000.062117</v>
          </cell>
          <cell r="B2062" t="str">
            <v>Eletrocalha perfurada galvanizada a fogo, 200x50mm</v>
          </cell>
          <cell r="C2062" t="str">
            <v>M</v>
          </cell>
          <cell r="D2062">
            <v>96.08</v>
          </cell>
        </row>
        <row r="2063">
          <cell r="A2063" t="str">
            <v>P.04.000.062118</v>
          </cell>
          <cell r="B2063" t="str">
            <v>Eletrocalha perfurada galvanizada a fogo, 250x50mm</v>
          </cell>
          <cell r="C2063" t="str">
            <v>M</v>
          </cell>
          <cell r="D2063">
            <v>117.74</v>
          </cell>
        </row>
        <row r="2064">
          <cell r="A2064" t="str">
            <v>P.04.000.062132</v>
          </cell>
          <cell r="B2064" t="str">
            <v>Eletrocalha perfurada galvanizada a fogo, 150x100mm</v>
          </cell>
          <cell r="C2064" t="str">
            <v>M</v>
          </cell>
          <cell r="D2064">
            <v>103.99</v>
          </cell>
        </row>
        <row r="2065">
          <cell r="A2065" t="str">
            <v>P.04.000.062133</v>
          </cell>
          <cell r="B2065" t="str">
            <v>Eletrocalha perfurada galvanizada a fogo, 200x100mm</v>
          </cell>
          <cell r="C2065" t="str">
            <v>M</v>
          </cell>
          <cell r="D2065">
            <v>119.37</v>
          </cell>
        </row>
        <row r="2066">
          <cell r="A2066" t="str">
            <v>P.04.000.062134</v>
          </cell>
          <cell r="B2066" t="str">
            <v>Eletrocalha perfurada galvanizada a fogo, 250x100mm</v>
          </cell>
          <cell r="C2066" t="str">
            <v>M</v>
          </cell>
          <cell r="D2066">
            <v>136.33000000000001</v>
          </cell>
        </row>
        <row r="2067">
          <cell r="A2067" t="str">
            <v>P.04.000.062135</v>
          </cell>
          <cell r="B2067" t="str">
            <v>Eletrocalha perfurada galvanizada a fogo, 300x100mm</v>
          </cell>
          <cell r="C2067" t="str">
            <v>M</v>
          </cell>
          <cell r="D2067">
            <v>149.77000000000001</v>
          </cell>
        </row>
        <row r="2068">
          <cell r="A2068" t="str">
            <v>P.04.000.062136</v>
          </cell>
          <cell r="B2068" t="str">
            <v>Eletrocalha perfurada galvanizada a fogo, 400x100mm</v>
          </cell>
          <cell r="C2068" t="str">
            <v>M</v>
          </cell>
          <cell r="D2068">
            <v>207.26</v>
          </cell>
        </row>
        <row r="2069">
          <cell r="A2069" t="str">
            <v>P.04.000.062170</v>
          </cell>
          <cell r="B2069" t="str">
            <v>Tampa encaixe para eletrocalha galvanizada a fogo, L= 50mm</v>
          </cell>
          <cell r="C2069" t="str">
            <v>M</v>
          </cell>
          <cell r="D2069">
            <v>24.84</v>
          </cell>
        </row>
        <row r="2070">
          <cell r="A2070" t="str">
            <v>P.04.000.062171</v>
          </cell>
          <cell r="B2070" t="str">
            <v>Tampa encaixe para eletrocalha galvanizada a fogo, L= 100mm</v>
          </cell>
          <cell r="C2070" t="str">
            <v>M</v>
          </cell>
          <cell r="D2070">
            <v>39.82</v>
          </cell>
        </row>
        <row r="2071">
          <cell r="A2071" t="str">
            <v>P.04.000.062172</v>
          </cell>
          <cell r="B2071" t="str">
            <v>Tampa encaixe para eletrocalha galvanizada a fogo, L= 150mm</v>
          </cell>
          <cell r="C2071" t="str">
            <v>M</v>
          </cell>
          <cell r="D2071">
            <v>54.66</v>
          </cell>
        </row>
        <row r="2072">
          <cell r="A2072" t="str">
            <v>P.04.000.062173</v>
          </cell>
          <cell r="B2072" t="str">
            <v>Tampa encaixe para eletrocalha galvanizada a fogo, L= 200mm</v>
          </cell>
          <cell r="C2072" t="str">
            <v>M</v>
          </cell>
          <cell r="D2072">
            <v>76.13</v>
          </cell>
        </row>
        <row r="2073">
          <cell r="A2073" t="str">
            <v>P.04.000.062174</v>
          </cell>
          <cell r="B2073" t="str">
            <v>Tampa encaixe para eletrocalha galvanizada a fogo, L= 250mm</v>
          </cell>
          <cell r="C2073" t="str">
            <v>M</v>
          </cell>
          <cell r="D2073">
            <v>87.4</v>
          </cell>
        </row>
        <row r="2074">
          <cell r="A2074" t="str">
            <v>P.04.000.062175</v>
          </cell>
          <cell r="B2074" t="str">
            <v>Tampa encaixe para eletrocalha galvanizada a fogo, L= 300mm</v>
          </cell>
          <cell r="C2074" t="str">
            <v>M</v>
          </cell>
          <cell r="D2074">
            <v>117.3</v>
          </cell>
        </row>
        <row r="2075">
          <cell r="A2075" t="str">
            <v>P.04.000.062176</v>
          </cell>
          <cell r="B2075" t="str">
            <v>Tampa encaixe para eletrocalha galvanizada a fogo, L= 400mm</v>
          </cell>
          <cell r="C2075" t="str">
            <v>M</v>
          </cell>
          <cell r="D2075">
            <v>160.91</v>
          </cell>
        </row>
        <row r="2076">
          <cell r="A2076" t="str">
            <v>P.04.000.062187</v>
          </cell>
          <cell r="B2076" t="str">
            <v>Suporte para eletrocalha galvanizado a fogo, 50x50mm</v>
          </cell>
          <cell r="C2076" t="str">
            <v>UN</v>
          </cell>
          <cell r="D2076">
            <v>8.08</v>
          </cell>
        </row>
        <row r="2077">
          <cell r="A2077" t="str">
            <v>P.04.000.062188</v>
          </cell>
          <cell r="B2077" t="str">
            <v>Suporte para eletrocalha galvanizado a fogo, 100x50mm</v>
          </cell>
          <cell r="C2077" t="str">
            <v>UN</v>
          </cell>
          <cell r="D2077">
            <v>10.34</v>
          </cell>
        </row>
        <row r="2078">
          <cell r="A2078" t="str">
            <v>P.04.000.062189</v>
          </cell>
          <cell r="B2078" t="str">
            <v>Suporte para eletrocalha galvanizado a fogo, 150x50mm</v>
          </cell>
          <cell r="C2078" t="str">
            <v>UN</v>
          </cell>
          <cell r="D2078">
            <v>14.9</v>
          </cell>
        </row>
        <row r="2079">
          <cell r="A2079" t="str">
            <v>P.04.000.062190</v>
          </cell>
          <cell r="B2079" t="str">
            <v>Suporte para eletrocalha galvanizado a fogo, 200x50mm</v>
          </cell>
          <cell r="C2079" t="str">
            <v>UN</v>
          </cell>
          <cell r="D2079">
            <v>17.649999999999999</v>
          </cell>
        </row>
        <row r="2080">
          <cell r="A2080" t="str">
            <v>P.04.000.062191</v>
          </cell>
          <cell r="B2080" t="str">
            <v>Suporte para eletrocalha galvanizado a fogo, 250x50mm</v>
          </cell>
          <cell r="C2080" t="str">
            <v>UN</v>
          </cell>
          <cell r="D2080">
            <v>17.84</v>
          </cell>
        </row>
        <row r="2081">
          <cell r="A2081" t="str">
            <v>P.04.000.062192</v>
          </cell>
          <cell r="B2081" t="str">
            <v>Suporte para eletrocalha galvanizado a fogo, 300x50mm</v>
          </cell>
          <cell r="C2081" t="str">
            <v>UN</v>
          </cell>
          <cell r="D2081">
            <v>23.36</v>
          </cell>
        </row>
        <row r="2082">
          <cell r="A2082" t="str">
            <v>P.04.000.062196</v>
          </cell>
          <cell r="B2082" t="str">
            <v>Suporte para eletrocalha galvanizada a fogo, 100x100mm</v>
          </cell>
          <cell r="C2082" t="str">
            <v>UN</v>
          </cell>
          <cell r="D2082">
            <v>13.3</v>
          </cell>
        </row>
        <row r="2083">
          <cell r="A2083" t="str">
            <v>P.04.000.062197</v>
          </cell>
          <cell r="B2083" t="str">
            <v>Suporte para eletrocalha galvanizada a fogo, 150x100mm</v>
          </cell>
          <cell r="C2083" t="str">
            <v>UN</v>
          </cell>
          <cell r="D2083">
            <v>17.53</v>
          </cell>
        </row>
        <row r="2084">
          <cell r="A2084" t="str">
            <v>P.04.000.062198</v>
          </cell>
          <cell r="B2084" t="str">
            <v>Suporte para eletrocalha galvanizada a fogo, 200x100mm</v>
          </cell>
          <cell r="C2084" t="str">
            <v>UN</v>
          </cell>
          <cell r="D2084">
            <v>20.309999999999999</v>
          </cell>
        </row>
        <row r="2085">
          <cell r="A2085" t="str">
            <v>P.04.000.062199</v>
          </cell>
          <cell r="B2085" t="str">
            <v>Suporte para eletrocalha galvanizada a fogo, 250x100mm</v>
          </cell>
          <cell r="C2085" t="str">
            <v>UN</v>
          </cell>
          <cell r="D2085">
            <v>22.76</v>
          </cell>
        </row>
        <row r="2086">
          <cell r="A2086" t="str">
            <v>P.04.000.062201</v>
          </cell>
          <cell r="B2086" t="str">
            <v>Suporte para eletrocalha galvanizada a fogo, 300x100mm</v>
          </cell>
          <cell r="C2086" t="str">
            <v>UN</v>
          </cell>
          <cell r="D2086">
            <v>26.15</v>
          </cell>
        </row>
        <row r="2087">
          <cell r="A2087" t="str">
            <v>P.04.000.062202</v>
          </cell>
          <cell r="B2087" t="str">
            <v>Suporte para eletrocalha galvanizada a fogo, 400x100mm</v>
          </cell>
          <cell r="C2087" t="str">
            <v>UN</v>
          </cell>
          <cell r="D2087">
            <v>34.43</v>
          </cell>
        </row>
        <row r="2088">
          <cell r="A2088" t="str">
            <v>P.04.000.062205</v>
          </cell>
          <cell r="B2088" t="str">
            <v>Mão francesa simples, galvanizada a fogo, L= 200mm</v>
          </cell>
          <cell r="C2088" t="str">
            <v>UN</v>
          </cell>
          <cell r="D2088">
            <v>16.010000000000002</v>
          </cell>
        </row>
        <row r="2089">
          <cell r="A2089" t="str">
            <v>P.04.000.062206</v>
          </cell>
          <cell r="B2089" t="str">
            <v>Mão francesa simples, galvanizada a fogo, L= 300mm</v>
          </cell>
          <cell r="C2089" t="str">
            <v>UN</v>
          </cell>
          <cell r="D2089">
            <v>18.73</v>
          </cell>
        </row>
        <row r="2090">
          <cell r="A2090" t="str">
            <v>P.04.000.062207</v>
          </cell>
          <cell r="B2090" t="str">
            <v>Mão francesa simples, galvanizada a fogo, L= 400mm</v>
          </cell>
          <cell r="C2090" t="str">
            <v>UN</v>
          </cell>
          <cell r="D2090">
            <v>24.39</v>
          </cell>
        </row>
        <row r="2091">
          <cell r="A2091" t="str">
            <v>P.04.000.062208</v>
          </cell>
          <cell r="B2091" t="str">
            <v>Mão francesa simples, galvanizada a fogo, L= 500mm</v>
          </cell>
          <cell r="C2091" t="str">
            <v>UN</v>
          </cell>
          <cell r="D2091">
            <v>27.59</v>
          </cell>
        </row>
        <row r="2092">
          <cell r="A2092" t="str">
            <v>P.04.000.062210</v>
          </cell>
          <cell r="B2092" t="str">
            <v>Mão francesa dupla, galvanizada a fogo, L= 300mm</v>
          </cell>
          <cell r="C2092" t="str">
            <v>UN</v>
          </cell>
          <cell r="D2092">
            <v>35.11</v>
          </cell>
        </row>
        <row r="2093">
          <cell r="A2093" t="str">
            <v>P.04.000.062211</v>
          </cell>
          <cell r="B2093" t="str">
            <v>Mão francesa dupla, galvanizada a fogo, L= 400mm</v>
          </cell>
          <cell r="C2093" t="str">
            <v>UN</v>
          </cell>
          <cell r="D2093">
            <v>42.49</v>
          </cell>
        </row>
        <row r="2094">
          <cell r="A2094" t="str">
            <v>P.04.000.062212</v>
          </cell>
          <cell r="B2094" t="str">
            <v>Mão francesa dupla, galvanizada a fogo, L= 500mm</v>
          </cell>
          <cell r="C2094" t="str">
            <v>UN</v>
          </cell>
          <cell r="D2094">
            <v>52.77</v>
          </cell>
        </row>
        <row r="2095">
          <cell r="A2095" t="str">
            <v>P.04.000.062229</v>
          </cell>
          <cell r="B2095" t="str">
            <v>Rodapé técnico duplo com tampa pintura eletrostática, 2x30x40 / 2x40x40 / 2x30x60mm</v>
          </cell>
          <cell r="C2095" t="str">
            <v>M</v>
          </cell>
          <cell r="D2095">
            <v>59.8</v>
          </cell>
        </row>
        <row r="2096">
          <cell r="A2096" t="str">
            <v>P.04.000.062230</v>
          </cell>
          <cell r="B2096" t="str">
            <v>Curva vertical dupla de 90°, interna ou externa, e tampa pintura eletrostática, 2x30x40 / 2x40x40 / 2x30x60mm, ref. 3128PT Real Perfil ou equivalente</v>
          </cell>
          <cell r="C2096" t="str">
            <v>UN</v>
          </cell>
          <cell r="D2096">
            <v>56.36</v>
          </cell>
        </row>
        <row r="2097">
          <cell r="A2097" t="str">
            <v>P.04.000.062231</v>
          </cell>
          <cell r="B2097" t="str">
            <v>Terminal de fechamento ou mata junta com pintura eletrostática, para rodapé duplo, 2x30x40 / 2x40x40 / 2x30x60mm, ref. 3137PT Real Perfil ou equivalente</v>
          </cell>
          <cell r="C2097" t="str">
            <v>UN</v>
          </cell>
          <cell r="D2097">
            <v>9.4600000000000009</v>
          </cell>
        </row>
        <row r="2098">
          <cell r="A2098" t="str">
            <v>P.04.000.062251</v>
          </cell>
          <cell r="B2098" t="str">
            <v>Saída lateral de eletrocalha para eletroduto de 1´</v>
          </cell>
          <cell r="C2098" t="str">
            <v>UN</v>
          </cell>
          <cell r="D2098">
            <v>2.09</v>
          </cell>
        </row>
        <row r="2099">
          <cell r="A2099" t="str">
            <v>P.04.000.062801</v>
          </cell>
          <cell r="B2099" t="str">
            <v>Rodapé técnico triplo com tampa e pintura eletrostática de 3x30x40 / 3x40x40 / 3x30x60mm, ref. 3109PT Real Perfil ou equivalente</v>
          </cell>
          <cell r="C2099" t="str">
            <v>M</v>
          </cell>
          <cell r="D2099">
            <v>71.47</v>
          </cell>
        </row>
        <row r="2100">
          <cell r="A2100" t="str">
            <v>P.04.000.062803</v>
          </cell>
          <cell r="B2100" t="str">
            <v>Curva horizontal tripla 90°, interna/externa, tampa e pintura eletrostática de 3x30x40 / 3x40x40 / 3x30x60mm, ref. 3144/3141PT Real Perfil ou equivalente</v>
          </cell>
          <cell r="C2100" t="str">
            <v>UN</v>
          </cell>
          <cell r="D2100">
            <v>73.3</v>
          </cell>
        </row>
        <row r="2101">
          <cell r="A2101" t="str">
            <v>P.04.000.062805</v>
          </cell>
          <cell r="B2101" t="str">
            <v>Tê triplo de 90° horizontal ou vertical, tampa com pintura eletrostática de 3x30x40 / 3x40x40 / 3x30x60mm, ref. 3135/3132PT Real Perfil ou equivalente</v>
          </cell>
          <cell r="C2101" t="str">
            <v>UN</v>
          </cell>
          <cell r="D2101">
            <v>106.98</v>
          </cell>
        </row>
        <row r="2102">
          <cell r="A2102" t="str">
            <v>P.04.000.062806</v>
          </cell>
          <cell r="B2102" t="str">
            <v>Caixa para tomada de energia, RJ, sobressalente, interruptor ou espelho de 3x30x40 / 3x40x40 / 3x30x60mm, ref. 3114PT Real Perfil ou equivalente</v>
          </cell>
          <cell r="C2102" t="str">
            <v>UN</v>
          </cell>
          <cell r="D2102">
            <v>28.5</v>
          </cell>
        </row>
        <row r="2103">
          <cell r="A2103" t="str">
            <v>P.04.000.065641</v>
          </cell>
          <cell r="B2103" t="str">
            <v>Leito para cabos, tipo pesado, em aço galvanizado a fogo, de 300 x 100 mm, ref. Mopa ou equivalente</v>
          </cell>
          <cell r="C2103" t="str">
            <v>M</v>
          </cell>
          <cell r="D2103">
            <v>232.55</v>
          </cell>
        </row>
        <row r="2104">
          <cell r="A2104" t="str">
            <v>P.04.000.065643</v>
          </cell>
          <cell r="B2104" t="str">
            <v>Leito para cabos, tipo pesado, em aço galvanizado a fogo, de 800 x 100 mm, ref. 156-0800 Mopa ou equivalente</v>
          </cell>
          <cell r="C2104" t="str">
            <v>M</v>
          </cell>
          <cell r="D2104">
            <v>322.79000000000002</v>
          </cell>
        </row>
        <row r="2105">
          <cell r="A2105" t="str">
            <v>P.04.000.065644</v>
          </cell>
          <cell r="B2105" t="str">
            <v>Leito para cabos, tipo pesado, em aço galvanizado a fogo, de 500 x 100 mm, ref. 156-0500-Z Mopa ou equivalente</v>
          </cell>
          <cell r="C2105" t="str">
            <v>M</v>
          </cell>
          <cell r="D2105">
            <v>258.60000000000002</v>
          </cell>
        </row>
        <row r="2106">
          <cell r="A2106" t="str">
            <v>P.04.000.065649</v>
          </cell>
          <cell r="B2106" t="str">
            <v>Leito para cabos, tipo pesado, em aço galvanizado a fogo, de 400 x 100 mm, ref. 156-0400-F da Mopa ou equivalente</v>
          </cell>
          <cell r="C2106" t="str">
            <v>M</v>
          </cell>
          <cell r="D2106">
            <v>238.06</v>
          </cell>
        </row>
        <row r="2107">
          <cell r="A2107" t="str">
            <v>P.04.000.065650</v>
          </cell>
          <cell r="B2107" t="str">
            <v>Leito para cabos, tipo pesado, em aço galvanizado a fogo, de 600 x 100 mm, ref. 156-0600-F da Mopa ou equivalente</v>
          </cell>
          <cell r="C2107" t="str">
            <v>M</v>
          </cell>
          <cell r="D2107">
            <v>280.45</v>
          </cell>
        </row>
        <row r="2108">
          <cell r="A2108" t="str">
            <v>P.04.000.090407</v>
          </cell>
          <cell r="B2108" t="str">
            <v>Terminal para vergalhão diâmetro 3/8´</v>
          </cell>
          <cell r="C2108" t="str">
            <v>UN</v>
          </cell>
          <cell r="D2108">
            <v>25.51</v>
          </cell>
        </row>
        <row r="2109">
          <cell r="A2109" t="str">
            <v>P.04.000.090614</v>
          </cell>
          <cell r="B2109" t="str">
            <v>Caixa de passagem pré-zincado a frio, com tampa quadrada 4 x 25 x 70 mm, para duto de piso</v>
          </cell>
          <cell r="C2109" t="str">
            <v>UN</v>
          </cell>
          <cell r="D2109">
            <v>52.08</v>
          </cell>
        </row>
        <row r="2110">
          <cell r="A2110" t="str">
            <v>P.04.000.090728</v>
          </cell>
          <cell r="B2110" t="str">
            <v>Poste telecônico em aço SAE 1010/1020 galvanizado a fogo, com espera para duas luminárias, altura de 3 m</v>
          </cell>
          <cell r="C2110" t="str">
            <v>UN</v>
          </cell>
          <cell r="D2110">
            <v>572.59</v>
          </cell>
        </row>
        <row r="2111">
          <cell r="A2111" t="str">
            <v>P.04.000.091215</v>
          </cell>
          <cell r="B2111" t="str">
            <v>Duto modulado, pré-zincado, com luvas deslocadas 3 x 25 x 70 mm</v>
          </cell>
          <cell r="C2111" t="str">
            <v>M</v>
          </cell>
          <cell r="D2111">
            <v>76.66</v>
          </cell>
        </row>
        <row r="2112">
          <cell r="A2112" t="str">
            <v>P.04.000.091216</v>
          </cell>
          <cell r="B2112" t="str">
            <v>Duto liso pré-zincado a fogo/galvanizado de 2 x 25 x 70 mm, ref. Mopa ou equivalente</v>
          </cell>
          <cell r="C2112" t="str">
            <v>M</v>
          </cell>
          <cell r="D2112">
            <v>40.86</v>
          </cell>
        </row>
        <row r="2113">
          <cell r="A2113" t="str">
            <v>P.04.000.091217</v>
          </cell>
          <cell r="B2113" t="str">
            <v>Tirante/vergalhão aço rosca total de 1/4´</v>
          </cell>
          <cell r="C2113" t="str">
            <v>M</v>
          </cell>
          <cell r="D2113">
            <v>4.66</v>
          </cell>
        </row>
        <row r="2114">
          <cell r="A2114" t="str">
            <v>P.04.000.091220</v>
          </cell>
          <cell r="B2114" t="str">
            <v>Saída lateral simples de 3/4" para perfilado, referência VL 2/3.00.00.33PZ da Valeman, Real Perfil ou equivalente</v>
          </cell>
          <cell r="C2114" t="str">
            <v>UN</v>
          </cell>
          <cell r="D2114">
            <v>2.85</v>
          </cell>
        </row>
        <row r="2115">
          <cell r="A2115" t="str">
            <v>P.04.000.091361</v>
          </cell>
          <cell r="B2115" t="str">
            <v>Poste telecônico reto em aço SAE 1010/1020 galvanizado a fogo, altura de 10 m</v>
          </cell>
          <cell r="C2115" t="str">
            <v>UN</v>
          </cell>
          <cell r="D2115">
            <v>2247.1</v>
          </cell>
        </row>
        <row r="2116">
          <cell r="A2116" t="str">
            <v>P.04.000.091362</v>
          </cell>
          <cell r="B2116" t="str">
            <v>Poste telecônico reto em aço SAE 1010/1020 galvanizado a fogo, altura de 8 m</v>
          </cell>
          <cell r="C2116" t="str">
            <v>UN</v>
          </cell>
          <cell r="D2116">
            <v>1623.01</v>
          </cell>
        </row>
        <row r="2117">
          <cell r="A2117" t="str">
            <v>P.04.000.092151</v>
          </cell>
          <cell r="B2117" t="str">
            <v>Cruzeta em aço carbono galvanizado, perfil ´L´, dimensões 8 x 75 x 2500 mm, ref. 400238 Romagnole ou equivalente</v>
          </cell>
          <cell r="C2117" t="str">
            <v>UN</v>
          </cell>
          <cell r="D2117">
            <v>619.41</v>
          </cell>
        </row>
        <row r="2118">
          <cell r="A2118" t="str">
            <v>P.04.000.092157</v>
          </cell>
          <cell r="B2118" t="str">
            <v>Eletroduto metálico flexível de 3/4´, ref. Sealtubo da SPTF</v>
          </cell>
          <cell r="C2118" t="str">
            <v>M</v>
          </cell>
          <cell r="D2118">
            <v>10.64</v>
          </cell>
        </row>
        <row r="2119">
          <cell r="A2119" t="str">
            <v>P.04.000.092158</v>
          </cell>
          <cell r="B2119" t="str">
            <v>Eletroduto metálico flexível de 1´, ref. Sealtubo da SPTF</v>
          </cell>
          <cell r="C2119" t="str">
            <v>M</v>
          </cell>
          <cell r="D2119">
            <v>16.13</v>
          </cell>
        </row>
        <row r="2120">
          <cell r="A2120" t="str">
            <v>P.04.000.092160</v>
          </cell>
          <cell r="B2120" t="str">
            <v>Eletroduto metálico flexível de 2´, ref. Sealtubo da SPTF</v>
          </cell>
          <cell r="C2120" t="str">
            <v>M</v>
          </cell>
          <cell r="D2120">
            <v>32.86</v>
          </cell>
        </row>
        <row r="2121">
          <cell r="A2121" t="str">
            <v>P.04.000.092172</v>
          </cell>
          <cell r="B2121" t="str">
            <v>Poste telecônico reto em aço SAE 1010/1020 galvanizado a fogo, altura de 6 m</v>
          </cell>
          <cell r="C2121" t="str">
            <v>UN</v>
          </cell>
          <cell r="D2121">
            <v>1125.0899999999999</v>
          </cell>
        </row>
        <row r="2122">
          <cell r="A2122" t="str">
            <v>P.04.000.092173</v>
          </cell>
          <cell r="B2122" t="str">
            <v>Coluna (P-57) para fixação de placa de orientação, com braço projetado de 3" x 3,15 m e coluna de 4" x 5,25 m x 3,75 mm, para placas com área até 2 m²</v>
          </cell>
          <cell r="C2122" t="str">
            <v>UN</v>
          </cell>
          <cell r="D2122">
            <v>3217.87</v>
          </cell>
        </row>
        <row r="2123">
          <cell r="A2123" t="str">
            <v>P.04.000.092174</v>
          </cell>
          <cell r="B2123" t="str">
            <v>Coluna simples (P-51) para fixação de placa de orientação, de 4" x 5 m x 3,75 mm</v>
          </cell>
          <cell r="C2123" t="str">
            <v>UN</v>
          </cell>
          <cell r="D2123">
            <v>2481.3200000000002</v>
          </cell>
        </row>
        <row r="2124">
          <cell r="A2124" t="str">
            <v>P.04.000.092175</v>
          </cell>
          <cell r="B2124" t="str">
            <v>Coluna dupla (P-53) para fixação de placa de orientação, de 4" x 5 m x 3,75 mm</v>
          </cell>
          <cell r="C2124" t="str">
            <v>UN</v>
          </cell>
          <cell r="D2124">
            <v>3805.33</v>
          </cell>
        </row>
        <row r="2125">
          <cell r="A2125" t="str">
            <v>P.04.000.092176</v>
          </cell>
          <cell r="B2125" t="str">
            <v>Coluna simples (PP), de 2 1/2" x 3,6 m</v>
          </cell>
          <cell r="C2125" t="str">
            <v>UN</v>
          </cell>
          <cell r="D2125">
            <v>818.88</v>
          </cell>
        </row>
        <row r="2126">
          <cell r="A2126" t="str">
            <v>P.04.000.092177</v>
          </cell>
          <cell r="B2126" t="str">
            <v>Braço (P-55) para fixação em poste de concreto, de 3" x 2,7 m x 3,75 mm</v>
          </cell>
          <cell r="C2126" t="str">
            <v>UN</v>
          </cell>
          <cell r="D2126">
            <v>1950.87</v>
          </cell>
        </row>
        <row r="2127">
          <cell r="A2127" t="str">
            <v>P.04.000.092178</v>
          </cell>
          <cell r="B2127" t="str">
            <v>Grupo focal para pedestre com lâmpada LED, em policarbonato, com suportes de fixação e contador regressivo no verde, completo</v>
          </cell>
          <cell r="C2127" t="str">
            <v>UN</v>
          </cell>
          <cell r="D2127">
            <v>2117.1999999999998</v>
          </cell>
        </row>
        <row r="2128">
          <cell r="A2128" t="str">
            <v>P.04.000.092179</v>
          </cell>
          <cell r="B2128" t="str">
            <v>Grupo focal veicular com lâmpada LED, em policarbonato, com anteparo e suportes de fixação, completo</v>
          </cell>
          <cell r="C2128" t="str">
            <v>UN</v>
          </cell>
          <cell r="D2128">
            <v>2556.4899999999998</v>
          </cell>
        </row>
        <row r="2129">
          <cell r="A2129" t="str">
            <v>P.05.000.092162</v>
          </cell>
          <cell r="B2129" t="str">
            <v>Terminal em latão zincado macho fixo, 3/4´ ref. CMZL da SPTF ou equivalente</v>
          </cell>
          <cell r="C2129" t="str">
            <v>UN</v>
          </cell>
          <cell r="D2129">
            <v>20.079999999999998</v>
          </cell>
        </row>
        <row r="2130">
          <cell r="A2130" t="str">
            <v>P.05.000.092163</v>
          </cell>
          <cell r="B2130" t="str">
            <v>Terminal em latão zincado macho fixo, 1´ ref. CMZL da SPTF ou equivalente</v>
          </cell>
          <cell r="C2130" t="str">
            <v>UN</v>
          </cell>
          <cell r="D2130">
            <v>23.05</v>
          </cell>
        </row>
        <row r="2131">
          <cell r="A2131" t="str">
            <v>P.05.000.092165</v>
          </cell>
          <cell r="B2131" t="str">
            <v>Terminal em latão zincado macho fixo, 2´ ref. CMZL da SPTF ou equivalente</v>
          </cell>
          <cell r="C2131" t="str">
            <v>UN</v>
          </cell>
          <cell r="D2131">
            <v>76.25</v>
          </cell>
        </row>
        <row r="2132">
          <cell r="A2132" t="str">
            <v>P.05.000.092167</v>
          </cell>
          <cell r="B2132" t="str">
            <v>Terminal em latão zincado macho giratório 3/4´ ref. CMZGL da SPTF ou equivalente</v>
          </cell>
          <cell r="C2132" t="str">
            <v>UN</v>
          </cell>
          <cell r="D2132">
            <v>20.56</v>
          </cell>
        </row>
        <row r="2133">
          <cell r="A2133" t="str">
            <v>P.05.000.092168</v>
          </cell>
          <cell r="B2133" t="str">
            <v>Terminal em latão zincado macho giratório 1´ ref. CMZGL da SPTF ou equivalente</v>
          </cell>
          <cell r="C2133" t="str">
            <v>UN</v>
          </cell>
          <cell r="D2133">
            <v>35.51</v>
          </cell>
        </row>
        <row r="2134">
          <cell r="A2134" t="str">
            <v>P.05.000.092170</v>
          </cell>
          <cell r="B2134" t="str">
            <v>Terminal em latão zincado macho giratório 2´ ref. CMZGL da SPTF ou equivalente</v>
          </cell>
          <cell r="C2134" t="str">
            <v>UN</v>
          </cell>
          <cell r="D2134">
            <v>89.62</v>
          </cell>
        </row>
        <row r="2135">
          <cell r="A2135" t="str">
            <v>P.07.000.042247</v>
          </cell>
          <cell r="B2135" t="str">
            <v>Caixa de inspeção suspensa</v>
          </cell>
          <cell r="C2135" t="str">
            <v>UN</v>
          </cell>
          <cell r="D2135">
            <v>17.649999999999999</v>
          </cell>
        </row>
        <row r="2136">
          <cell r="A2136" t="str">
            <v>P.07.000.045033</v>
          </cell>
          <cell r="B2136" t="str">
            <v>Caixa tomada em poliamida para piso elevado com 4 alojamentos elétricos, até 8 alojamentos para telefonia e dados; ref. SPE-2702R da Sperone, CCT215E/CQT215E da Arcoplan ou equivalente</v>
          </cell>
          <cell r="C2136" t="str">
            <v>UN</v>
          </cell>
          <cell r="D2136">
            <v>173.2</v>
          </cell>
        </row>
        <row r="2137">
          <cell r="A2137" t="str">
            <v>P.07.000.045056</v>
          </cell>
          <cell r="B2137" t="str">
            <v>Condulete de 4´, corpo e tampa em alumínio injetado ou fundido, com saídas laterais em vários modelos, com ou sem rosca; ref. Daisa, Conduletzel da Wetzel ou equivalente</v>
          </cell>
          <cell r="C2137" t="str">
            <v>UN</v>
          </cell>
          <cell r="D2137">
            <v>318.06</v>
          </cell>
        </row>
        <row r="2138">
          <cell r="A2138" t="str">
            <v>P.07.000.045057</v>
          </cell>
          <cell r="B2138" t="str">
            <v>Condulete de 1´, corpo e tampa em alumínio injetado ou fundido, com saídas laterais em vários modelos, com ou sem rosca; ref. Daisa, Conduletzel da Wetzel ou equivalente</v>
          </cell>
          <cell r="C2138" t="str">
            <v>UN</v>
          </cell>
          <cell r="D2138">
            <v>20.059999999999999</v>
          </cell>
        </row>
        <row r="2139">
          <cell r="A2139" t="str">
            <v>P.07.000.045059</v>
          </cell>
          <cell r="B2139" t="str">
            <v>Condulete de 1 1/2´, corpo e tampa em alumínio injetado ou fundido, com saídas laterais em vários modelos, com ou sem rosca; ref. Daisa, Conduletzel da Wetzel ou equivalente</v>
          </cell>
          <cell r="C2139" t="str">
            <v>UN</v>
          </cell>
          <cell r="D2139">
            <v>35.54</v>
          </cell>
        </row>
        <row r="2140">
          <cell r="A2140" t="str">
            <v>P.07.000.045060</v>
          </cell>
          <cell r="B2140" t="str">
            <v>Condulete de 2´, corpo e tampa em alumínio injetado ou fundido, com saídas laterais em vários modelos, com ou sem rosca; ref. Daisa, Conduletzel da Wetzel ou equivalente</v>
          </cell>
          <cell r="C2140" t="str">
            <v>UN</v>
          </cell>
          <cell r="D2140">
            <v>83.34</v>
          </cell>
        </row>
        <row r="2141">
          <cell r="A2141" t="str">
            <v>P.07.000.045061</v>
          </cell>
          <cell r="B2141" t="str">
            <v>Condulete de 2 1/2´, corpo e tampa em alumínio injetado ou fundido, com saídas laterais em vários modelos, com ou sem rosca; ref. Daisa, Conduletzel da Wetzel ou equivalente</v>
          </cell>
          <cell r="C2141" t="str">
            <v>UN</v>
          </cell>
          <cell r="D2141">
            <v>181</v>
          </cell>
        </row>
        <row r="2142">
          <cell r="A2142" t="str">
            <v>P.07.000.045062</v>
          </cell>
          <cell r="B2142" t="str">
            <v>Condulete de 3´, corpo e tampa em alumínio injetado ou fundido, com saídas laterais em vários modelos, com ou sem rosca; ref. Conduletzel da Wetzel ou equivalente</v>
          </cell>
          <cell r="C2142" t="str">
            <v>UN</v>
          </cell>
          <cell r="D2142">
            <v>194.32</v>
          </cell>
        </row>
        <row r="2143">
          <cell r="A2143" t="str">
            <v>P.07.000.045074</v>
          </cell>
          <cell r="B2143" t="str">
            <v>Caixa de passagem em alumínio fundido, à prova de tempo e tampa, de 100x100mm, profundidade mínima 60mm, ref. CDT10 da Daisa, Cemar ou equivalente</v>
          </cell>
          <cell r="C2143" t="str">
            <v>UN</v>
          </cell>
          <cell r="D2143">
            <v>25.18</v>
          </cell>
        </row>
        <row r="2144">
          <cell r="A2144" t="str">
            <v>P.07.000.045075</v>
          </cell>
          <cell r="B2144" t="str">
            <v>Caixa de passagem em alumínio fundido, à prova de tempo e tampa, de 200x200mm, profundidade mínima 100mm, ref. CDT20 da Daisa, Cemar ou equivalente</v>
          </cell>
          <cell r="C2144" t="str">
            <v>UN</v>
          </cell>
          <cell r="D2144">
            <v>74.34</v>
          </cell>
        </row>
        <row r="2145">
          <cell r="A2145" t="str">
            <v>P.07.000.045076</v>
          </cell>
          <cell r="B2145" t="str">
            <v>Caixa de passagem em alumínio fundido, à prova de tempo e tampa, de 300x300mm, profundidade mínima 120mm, ref. CDT30 da Daisa, Cemar ou equivalente</v>
          </cell>
          <cell r="C2145" t="str">
            <v>UN</v>
          </cell>
          <cell r="D2145">
            <v>179.47</v>
          </cell>
        </row>
        <row r="2146">
          <cell r="A2146" t="str">
            <v>P.07.000.045105</v>
          </cell>
          <cell r="B2146" t="str">
            <v>Caixa em alumínio fundido a prova de tempo, umidade, gases, vapores e pó, tampa plana, de 200x200x200mm, ref. ER12 P/15 Telbra, CX/R12P-15 Conex, ou equivalente</v>
          </cell>
          <cell r="C2146" t="str">
            <v>UN</v>
          </cell>
          <cell r="D2146">
            <v>444.82</v>
          </cell>
        </row>
        <row r="2147">
          <cell r="A2147" t="str">
            <v>P.07.000.045151</v>
          </cell>
          <cell r="B2147" t="str">
            <v>Condulete de 3/4", corpo e tampa em alumínio injetado ou fundido, vários modelos; ref. 56200/082 / 56104/042 / 56114/006 Tramontina, LR / LB 3/4" / LLSR-15 Wetzel ou equivalente</v>
          </cell>
          <cell r="C2147" t="str">
            <v>UN</v>
          </cell>
          <cell r="D2147">
            <v>13.91</v>
          </cell>
        </row>
        <row r="2148">
          <cell r="A2148" t="str">
            <v>P.07.000.045154</v>
          </cell>
          <cell r="B2148" t="str">
            <v>Condulete de 1 1/4´, corpo e tampa em alumínio injetado ou fundido, com saídas laterais em vários modelos, com ou sem rosca; ref. Daisa, Conduletzel da Wetzel ou equivalente</v>
          </cell>
          <cell r="C2148" t="str">
            <v>UN</v>
          </cell>
          <cell r="D2148">
            <v>35.71</v>
          </cell>
        </row>
        <row r="2149">
          <cell r="A2149" t="str">
            <v>P.07.000.049585</v>
          </cell>
          <cell r="B2149" t="str">
            <v>Bucha para passagem interna/externa com isolação para 15 kV</v>
          </cell>
          <cell r="C2149" t="str">
            <v>UN</v>
          </cell>
          <cell r="D2149">
            <v>442.7</v>
          </cell>
        </row>
        <row r="2150">
          <cell r="A2150" t="str">
            <v>P.07.000.049586</v>
          </cell>
          <cell r="B2150" t="str">
            <v>Pino para isolador rígido</v>
          </cell>
          <cell r="C2150" t="str">
            <v>UN</v>
          </cell>
          <cell r="D2150">
            <v>28.93</v>
          </cell>
        </row>
        <row r="2151">
          <cell r="A2151" t="str">
            <v>P.07.000.049662</v>
          </cell>
          <cell r="B2151" t="str">
            <v>Suporte para 4 isoladores de baixa tensão</v>
          </cell>
          <cell r="C2151" t="str">
            <v>UN</v>
          </cell>
          <cell r="D2151">
            <v>84.71</v>
          </cell>
        </row>
        <row r="2152">
          <cell r="A2152" t="str">
            <v>P.07.000.049663</v>
          </cell>
          <cell r="B2152" t="str">
            <v>Suporte para 3 isoladores de baixa tensão</v>
          </cell>
          <cell r="C2152" t="str">
            <v>UN</v>
          </cell>
          <cell r="D2152">
            <v>56.68</v>
          </cell>
        </row>
        <row r="2153">
          <cell r="A2153" t="str">
            <v>P.07.000.049664</v>
          </cell>
          <cell r="B2153" t="str">
            <v>Suporte para 2 isoladores de baixa tensão</v>
          </cell>
          <cell r="C2153" t="str">
            <v>UN</v>
          </cell>
          <cell r="D2153">
            <v>40.17</v>
          </cell>
        </row>
        <row r="2154">
          <cell r="A2154" t="str">
            <v>P.07.000.049667</v>
          </cell>
          <cell r="B2154" t="str">
            <v>Suporte para 1 isolador de baixa tensão</v>
          </cell>
          <cell r="C2154" t="str">
            <v>UN</v>
          </cell>
          <cell r="D2154">
            <v>32.79</v>
          </cell>
        </row>
        <row r="2155">
          <cell r="A2155" t="str">
            <v>P.07.000.090724</v>
          </cell>
          <cell r="B2155" t="str">
            <v>Caixa em alumínio fundido à prova de tempo, umidade, gases, vapores e pó, tampa plana, de 150x150x150mm, ref. ER12P/8 Telbra, CX/R12 P-8 Conex, ou equivalente</v>
          </cell>
          <cell r="C2155" t="str">
            <v>UN</v>
          </cell>
          <cell r="D2155">
            <v>224.07</v>
          </cell>
        </row>
        <row r="2156">
          <cell r="A2156" t="str">
            <v>P.07.000.090860</v>
          </cell>
          <cell r="B2156" t="str">
            <v>Caixa em alumínio fundido à prova de tempo, umidade, gases, vapores e pó, com tampa plana, de 445 x 350 x 220 mm, ref. TMR/45GR da Telbra ou equivalente</v>
          </cell>
          <cell r="C2156" t="str">
            <v>UN</v>
          </cell>
          <cell r="D2156">
            <v>1618.39</v>
          </cell>
        </row>
        <row r="2157">
          <cell r="A2157" t="str">
            <v>P.07.000.090886</v>
          </cell>
          <cell r="B2157" t="str">
            <v>Caixa em alumínio fundido à prova de tempo, umidade, gases, vapores e pó, tampa plana, de 240x240x150mm, ref. ER12 P/22 Telbra, CX/R12P-22 Conex, ou equivalente</v>
          </cell>
          <cell r="C2157" t="str">
            <v>UN</v>
          </cell>
          <cell r="D2157">
            <v>444.08</v>
          </cell>
        </row>
        <row r="2158">
          <cell r="A2158" t="str">
            <v>P.07.000.091211</v>
          </cell>
          <cell r="B2158" t="str">
            <v>Caixa de derivação pré-zincado a frio/galvanização eletrolítica, de 12 x 25 x 70 mm com cruzadora</v>
          </cell>
          <cell r="C2158" t="str">
            <v>UN</v>
          </cell>
          <cell r="D2158">
            <v>144.97</v>
          </cell>
        </row>
        <row r="2159">
          <cell r="A2159" t="str">
            <v>P.07.000.091214</v>
          </cell>
          <cell r="B2159" t="str">
            <v>Caixa de derivação pré-zincado a frio/galvanização eletrolítica, de 16 x 25 x 70 mm com cruzadora</v>
          </cell>
          <cell r="C2159" t="str">
            <v>UN</v>
          </cell>
          <cell r="D2159">
            <v>219.49</v>
          </cell>
        </row>
        <row r="2160">
          <cell r="A2160" t="str">
            <v>P.07.000.091368</v>
          </cell>
          <cell r="B2160" t="str">
            <v>Tampa para caixa R2 padrão Telebras</v>
          </cell>
          <cell r="C2160" t="str">
            <v>UN</v>
          </cell>
          <cell r="D2160">
            <v>582.04999999999995</v>
          </cell>
        </row>
        <row r="2161">
          <cell r="A2161" t="str">
            <v>P.07.000.091396</v>
          </cell>
          <cell r="B2161" t="str">
            <v>Tampa para caixa R1 padrão Telebras</v>
          </cell>
          <cell r="C2161" t="str">
            <v>UN</v>
          </cell>
          <cell r="D2161">
            <v>260.08999999999997</v>
          </cell>
        </row>
        <row r="2162">
          <cell r="A2162" t="str">
            <v>P.07.000.092150</v>
          </cell>
          <cell r="B2162" t="str">
            <v>Conector prensa-cabo 3/4´ em alumínio, ref. PC15-C12/C20 da Wetzel ou equivalente</v>
          </cell>
          <cell r="C2162" t="str">
            <v>UN</v>
          </cell>
          <cell r="D2162">
            <v>9.11</v>
          </cell>
        </row>
        <row r="2163">
          <cell r="A2163" t="str">
            <v>P.08.000.043012</v>
          </cell>
          <cell r="B2163" t="str">
            <v>Cabo de cobre flexível de 1,5 mm², isolamento 750V - isolação PVC 70°C</v>
          </cell>
          <cell r="C2163" t="str">
            <v>M</v>
          </cell>
          <cell r="D2163">
            <v>1.61</v>
          </cell>
        </row>
        <row r="2164">
          <cell r="A2164" t="str">
            <v>P.08.000.043014</v>
          </cell>
          <cell r="B2164" t="str">
            <v>Cabo cobre nu tempera mole classe 2, de 10mm²</v>
          </cell>
          <cell r="C2164" t="str">
            <v>M</v>
          </cell>
          <cell r="D2164">
            <v>8.52</v>
          </cell>
        </row>
        <row r="2165">
          <cell r="A2165" t="str">
            <v>P.08.000.043025</v>
          </cell>
          <cell r="B2165" t="str">
            <v>Cabo de cobre flexível de 2,5 mm², isolamento 750V - isolação PVC 70°C</v>
          </cell>
          <cell r="C2165" t="str">
            <v>M</v>
          </cell>
          <cell r="D2165">
            <v>2.5299999999999998</v>
          </cell>
        </row>
        <row r="2166">
          <cell r="A2166" t="str">
            <v>P.08.000.043026</v>
          </cell>
          <cell r="B2166" t="str">
            <v>Cabo de cobre flexível de 4 mm², isolamento 750V - isolação PVC 70°C</v>
          </cell>
          <cell r="C2166" t="str">
            <v>M</v>
          </cell>
          <cell r="D2166">
            <v>3.91</v>
          </cell>
        </row>
        <row r="2167">
          <cell r="A2167" t="str">
            <v>P.08.000.043027</v>
          </cell>
          <cell r="B2167" t="str">
            <v>Cabo de cobre flexível de 6 mm², isolamento 750V - isolação PVC 70°C</v>
          </cell>
          <cell r="C2167" t="str">
            <v>M</v>
          </cell>
          <cell r="D2167">
            <v>6.44</v>
          </cell>
        </row>
        <row r="2168">
          <cell r="A2168" t="str">
            <v>P.08.000.043032</v>
          </cell>
          <cell r="B2168" t="str">
            <v>Cabo de cobre flexível de 1,5 mm², isolamento 750V - isolação LSHF/A 70°C - baixa emissão de fumaça e gases</v>
          </cell>
          <cell r="C2168" t="str">
            <v>M</v>
          </cell>
          <cell r="D2168">
            <v>1.4</v>
          </cell>
        </row>
        <row r="2169">
          <cell r="A2169" t="str">
            <v>P.08.000.043033</v>
          </cell>
          <cell r="B2169" t="str">
            <v>Cabo de cobre flexível de 2,5 mm², isolamento 750V - isolação LSHF/A 70°C - baixa emissão de fumaça e gases</v>
          </cell>
          <cell r="C2169" t="str">
            <v>M</v>
          </cell>
          <cell r="D2169">
            <v>2.11</v>
          </cell>
        </row>
        <row r="2170">
          <cell r="A2170" t="str">
            <v>P.08.000.043034</v>
          </cell>
          <cell r="B2170" t="str">
            <v>Cabo de cobre flexível de 4 mm², isolamento 750V - isolação LSHF/A 70°C - baixa emissão de fumaça e gases</v>
          </cell>
          <cell r="C2170" t="str">
            <v>M</v>
          </cell>
          <cell r="D2170">
            <v>3.5</v>
          </cell>
        </row>
        <row r="2171">
          <cell r="A2171" t="str">
            <v>P.08.000.043035</v>
          </cell>
          <cell r="B2171" t="str">
            <v>Cabo de cobre flexível de 6 mm², isolamento 750V - isolação LSHF/A 70°C - baixa emissão de fumaça e gases</v>
          </cell>
          <cell r="C2171" t="str">
            <v>M</v>
          </cell>
          <cell r="D2171">
            <v>5.2</v>
          </cell>
        </row>
        <row r="2172">
          <cell r="A2172" t="str">
            <v>P.08.000.043036</v>
          </cell>
          <cell r="B2172" t="str">
            <v>Cabo de cobre flexível de 10 mm², isolamento 750V - isolação LSHF/A 70°C - baixa emissão de fumaça e gases</v>
          </cell>
          <cell r="C2172" t="str">
            <v>M</v>
          </cell>
          <cell r="D2172">
            <v>9.23</v>
          </cell>
        </row>
        <row r="2173">
          <cell r="A2173" t="str">
            <v>P.08.000.043037</v>
          </cell>
          <cell r="B2173" t="str">
            <v>Cabo de cobre unipolar, média tensão 35 mm², encordoamento classe 2, isolamento 15/25 kV, EPR 105 - NBR 7286, ref. CB Epronax Slim 105 Induscabos ou equivalente</v>
          </cell>
          <cell r="C2173" t="str">
            <v>M</v>
          </cell>
          <cell r="D2173">
            <v>63.38</v>
          </cell>
        </row>
        <row r="2174">
          <cell r="A2174" t="str">
            <v>P.08.000.043038</v>
          </cell>
          <cell r="B2174" t="str">
            <v>Cabo cobre nu tempera mole classe 2, de 16mm²</v>
          </cell>
          <cell r="C2174" t="str">
            <v>M</v>
          </cell>
          <cell r="D2174">
            <v>14.52</v>
          </cell>
        </row>
        <row r="2175">
          <cell r="A2175" t="str">
            <v>P.08.000.043039</v>
          </cell>
          <cell r="B2175" t="str">
            <v>Cabo de cobre unipolar, média tensão 50 mm², encordoamento classe 2, isolamento 15/25 kV, EPR 105 - NBR 7286, ref. CB Epronax Slim 105 Induscabos ou equivalente</v>
          </cell>
          <cell r="C2175" t="str">
            <v>M</v>
          </cell>
          <cell r="D2175">
            <v>104.41</v>
          </cell>
        </row>
        <row r="2176">
          <cell r="A2176" t="str">
            <v>P.08.000.043040</v>
          </cell>
          <cell r="B2176" t="str">
            <v>Cabo cobre nu tempera mole classe 2, de 25mm²</v>
          </cell>
          <cell r="C2176" t="str">
            <v>M</v>
          </cell>
          <cell r="D2176">
            <v>20.010000000000002</v>
          </cell>
        </row>
        <row r="2177">
          <cell r="A2177" t="str">
            <v>P.08.000.043041</v>
          </cell>
          <cell r="B2177" t="str">
            <v>Cabo cobre nu tempera mole classe 2, de 35mm²</v>
          </cell>
          <cell r="C2177" t="str">
            <v>M</v>
          </cell>
          <cell r="D2177">
            <v>29.59</v>
          </cell>
        </row>
        <row r="2178">
          <cell r="A2178" t="str">
            <v>P.08.000.043043</v>
          </cell>
          <cell r="B2178" t="str">
            <v>Cabo de cobre flexível de 3 x 1,5 mm², isolamento 0,6/1kV - isolação HEPR 90°C</v>
          </cell>
          <cell r="C2178" t="str">
            <v>M</v>
          </cell>
          <cell r="D2178">
            <v>5.47</v>
          </cell>
        </row>
        <row r="2179">
          <cell r="A2179" t="str">
            <v>P.08.000.043044</v>
          </cell>
          <cell r="B2179" t="str">
            <v>Cabo de cobre flexível de 3 x 2,5 mm², isolamento 0,6/1kV - isolação HEPR 90°C</v>
          </cell>
          <cell r="C2179" t="str">
            <v>M</v>
          </cell>
          <cell r="D2179">
            <v>8.24</v>
          </cell>
        </row>
        <row r="2180">
          <cell r="A2180" t="str">
            <v>P.08.000.043047</v>
          </cell>
          <cell r="B2180" t="str">
            <v>Cabo de cobre flexível de 3 x 10 mm², isolamento 0,6/1kV - isolação HEPR 90°C</v>
          </cell>
          <cell r="C2180" t="str">
            <v>M</v>
          </cell>
          <cell r="D2180">
            <v>30.88</v>
          </cell>
        </row>
        <row r="2181">
          <cell r="A2181" t="str">
            <v>P.08.000.043050</v>
          </cell>
          <cell r="B2181" t="str">
            <v>Cabo cobre flexível 1,5 mm², isolamento 0,6/1 kV - isolação HEPR 90°C, têmpera mole, classe 5, baixa emissão fumaça, ref. Cabos Afumex Prysmian; Atexsil Sil; ToxFree Conduspar ou equivalente</v>
          </cell>
          <cell r="C2181" t="str">
            <v>M</v>
          </cell>
          <cell r="D2181">
            <v>2.2599999999999998</v>
          </cell>
        </row>
        <row r="2182">
          <cell r="A2182" t="str">
            <v>P.08.000.043051</v>
          </cell>
          <cell r="B2182" t="str">
            <v>Cabo cobre flexível 2,5 mm², isolamento 0,6/1 kV - isolação HEPR 90°C, têmpera mole, classe 5, baixa emissão fumaça, ref. Cabos Afumex Prysmian; Atexsil Sil; ToxFree Conduspar ou equivalente</v>
          </cell>
          <cell r="C2182" t="str">
            <v>M</v>
          </cell>
          <cell r="D2182">
            <v>3.28</v>
          </cell>
        </row>
        <row r="2183">
          <cell r="A2183" t="str">
            <v>P.08.000.043052</v>
          </cell>
          <cell r="B2183" t="str">
            <v>Cabo cobre flexível 4 mm², isolamento 0,6/1 kV - isolação HEPR 90°C, têmpera mole, classe 5, baixa emissão fumaça, ref. Cabos Afumex Prysmian; Atexsil Sil; ToxFree Conduspar ou equivalente</v>
          </cell>
          <cell r="C2183" t="str">
            <v>M</v>
          </cell>
          <cell r="D2183">
            <v>4.58</v>
          </cell>
        </row>
        <row r="2184">
          <cell r="A2184" t="str">
            <v>P.08.000.043053</v>
          </cell>
          <cell r="B2184" t="str">
            <v>Cabo cobre flexível 6 mm², isolamento 0,6/1 kV - isolação HEPR 90°C, têmpera mole, classe 5, baixa emissão fumaça, ref. Cabos Afumex Prysmian; Atexsil Sil; ToxFree Conduspar ou equivalente</v>
          </cell>
          <cell r="C2184" t="str">
            <v>M</v>
          </cell>
          <cell r="D2184">
            <v>6.42</v>
          </cell>
        </row>
        <row r="2185">
          <cell r="A2185" t="str">
            <v>P.08.000.043054</v>
          </cell>
          <cell r="B2185" t="str">
            <v>Cabo cobre flexível 10 mm², isolamento 0,6/1 kV - isolação HEPR 90°C, têmpera mole, classe 5, baixa emissão fumaça, ref. Cabos Afumex Prysmian; Atexsil Sil; ToxFree Conduspar ou equivalente</v>
          </cell>
          <cell r="C2185" t="str">
            <v>M</v>
          </cell>
          <cell r="D2185">
            <v>10.27</v>
          </cell>
        </row>
        <row r="2186">
          <cell r="A2186" t="str">
            <v>P.08.000.043055</v>
          </cell>
          <cell r="B2186" t="str">
            <v>Cabo cobre flexível 16 mm², isolamento 0,6/1 kV - isolação HEPR 90°C, têmpera mole, classe 5, baixa emissão fumaça, ref. Cabos Afumex Prysmian; Atexsil Sil; ToxFree Conduspar ou equivalente</v>
          </cell>
          <cell r="C2186" t="str">
            <v>M</v>
          </cell>
          <cell r="D2186">
            <v>15.13</v>
          </cell>
        </row>
        <row r="2187">
          <cell r="A2187" t="str">
            <v>P.08.000.043056</v>
          </cell>
          <cell r="B2187" t="str">
            <v>Cabo cobre flexível 25 mm², isolamento 0,6/1 kV - isolação HEPR 90°C, têmpera mole, classe 5, baixa emissão fumaça, ref. Cabos Afumex Prysmian; Atexsil Sil; ToxFree Conduspar ou equivalente</v>
          </cell>
          <cell r="C2187" t="str">
            <v>M</v>
          </cell>
          <cell r="D2187">
            <v>24.37</v>
          </cell>
        </row>
        <row r="2188">
          <cell r="A2188" t="str">
            <v>P.08.000.043057</v>
          </cell>
          <cell r="B2188" t="str">
            <v>Cabo cobre flexível 35 mm², isolamento 0,6/1 kV - isolação HEPR 90°C, têmpera mole, classe 5, baixa emissão fumaça, ref. Cabos Afumex Prysmian; Atexsil Sil; ToxFree Conduspar ou equivalente</v>
          </cell>
          <cell r="C2188" t="str">
            <v>M</v>
          </cell>
          <cell r="D2188">
            <v>31.23</v>
          </cell>
        </row>
        <row r="2189">
          <cell r="A2189" t="str">
            <v>P.08.000.043058</v>
          </cell>
          <cell r="B2189" t="str">
            <v>Cabo cobre flexível 50 mm², isolamento 0,6/1 kV - isolação HEPR 90°C, têmpera mole, classe 5, baixa emissão fumaça, ref. Cabos Afumex Prysmian; Atexsil Sil; ToxFree Conduspar ou equivalente</v>
          </cell>
          <cell r="C2189" t="str">
            <v>M</v>
          </cell>
          <cell r="D2189">
            <v>48.05</v>
          </cell>
        </row>
        <row r="2190">
          <cell r="A2190" t="str">
            <v>P.08.000.043059</v>
          </cell>
          <cell r="B2190" t="str">
            <v>Cabo cobre flexível 70 mm², isolamento 0,6/1 kV - isolação HEPR 90°C, têmpera mole, classe 5, baixa emissão fumaça, ref. Cabos Afumex Prysmian; Atexsil Sil; ToxFree Conduspar ou equivalente</v>
          </cell>
          <cell r="C2190" t="str">
            <v>M</v>
          </cell>
          <cell r="D2190">
            <v>63.89</v>
          </cell>
        </row>
        <row r="2191">
          <cell r="A2191" t="str">
            <v>P.08.000.043060</v>
          </cell>
          <cell r="B2191" t="str">
            <v>Cabo cobre flexível 95 mm², isolamento 0,6/1 kV - isolação HEPR 90°C, têmpera mole, classe 5, baixa emissão fumaça, ref. Cabos Afumex Prysmian; Atexsil Sil; ToxFree Conduspar ou equivalente</v>
          </cell>
          <cell r="C2191" t="str">
            <v>M</v>
          </cell>
          <cell r="D2191">
            <v>82.48</v>
          </cell>
        </row>
        <row r="2192">
          <cell r="A2192" t="str">
            <v>P.08.000.043061</v>
          </cell>
          <cell r="B2192" t="str">
            <v>Cabo cobre flexível 120 mm², isolamento 0,6/1 kV - isolação HEPR 90°C, têmpera mole, classe 5, baixa emissão fumaça, ref. Cabos Afumex Prysmian; Atexsil Sil; ToxFree Conduspar ou equivalente</v>
          </cell>
          <cell r="C2192" t="str">
            <v>M</v>
          </cell>
          <cell r="D2192">
            <v>111.33</v>
          </cell>
        </row>
        <row r="2193">
          <cell r="A2193" t="str">
            <v>P.08.000.043062</v>
          </cell>
          <cell r="B2193" t="str">
            <v>Cabo cobre flexível 150 mm², isolamento 0,6/1 kV - isolação HEPR 90°C, têmpera mole, classe 5, baixa emissão fumaça, ref. Cabos Afumex Prysmian; Atexsil Sil; ToxFree Conduspar ou equivalente</v>
          </cell>
          <cell r="C2193" t="str">
            <v>M</v>
          </cell>
          <cell r="D2193">
            <v>131.13999999999999</v>
          </cell>
        </row>
        <row r="2194">
          <cell r="A2194" t="str">
            <v>P.08.000.043063</v>
          </cell>
          <cell r="B2194" t="str">
            <v>Cabo cobre flexível 185 mm², isolamento 0,6/1 kV - isolação HEPR 90°C, têmpera mole, classe 5, baixa emissão fumaça, ref. Cabos Afumex Prysmian; Atexsil Sil; ToxFree Conduspar ou equivalente</v>
          </cell>
          <cell r="C2194" t="str">
            <v>M</v>
          </cell>
          <cell r="D2194">
            <v>167.09</v>
          </cell>
        </row>
        <row r="2195">
          <cell r="A2195" t="str">
            <v>P.08.000.043064</v>
          </cell>
          <cell r="B2195" t="str">
            <v>Cabo cobre flexível 240 mm², isolamento 0,6/1 kV - isolação HEPR 90°C, têmpera mole, classe 5, baixa emissão fumaça, ref. Cabos Afumex Prysmian; Atexsil Sil; ToxFree Conduspar ou equivalente</v>
          </cell>
          <cell r="C2195" t="str">
            <v>M</v>
          </cell>
          <cell r="D2195">
            <v>218.33</v>
          </cell>
        </row>
        <row r="2196">
          <cell r="A2196" t="str">
            <v>P.08.000.043079</v>
          </cell>
          <cell r="B2196" t="str">
            <v>Cabo de cobre flexível de 1,5 mm², isolamento 0,6/1kV - isolação HEPR 90°C</v>
          </cell>
          <cell r="C2196" t="str">
            <v>M</v>
          </cell>
          <cell r="D2196">
            <v>1.67</v>
          </cell>
        </row>
        <row r="2197">
          <cell r="A2197" t="str">
            <v>P.08.000.043080</v>
          </cell>
          <cell r="B2197" t="str">
            <v>Cabo de cobre flexível de 2,5 mm², isolamento 0,6/1kV - isolação HEPR 90°C</v>
          </cell>
          <cell r="C2197" t="str">
            <v>M</v>
          </cell>
          <cell r="D2197">
            <v>2.4900000000000002</v>
          </cell>
        </row>
        <row r="2198">
          <cell r="A2198" t="str">
            <v>P.08.000.043081</v>
          </cell>
          <cell r="B2198" t="str">
            <v>Cabo de cobre flexível de 4 mm², isolamento 0,6/1kV - isolação HEPR 90°C</v>
          </cell>
          <cell r="C2198" t="str">
            <v>M</v>
          </cell>
          <cell r="D2198">
            <v>3.87</v>
          </cell>
        </row>
        <row r="2199">
          <cell r="A2199" t="str">
            <v>P.08.000.043082</v>
          </cell>
          <cell r="B2199" t="str">
            <v>Cabo de cobre flexível de 6 mm², isolamento 0,6/1kV - isolação HEPR 90°C</v>
          </cell>
          <cell r="C2199" t="str">
            <v>M</v>
          </cell>
          <cell r="D2199">
            <v>5.44</v>
          </cell>
        </row>
        <row r="2200">
          <cell r="A2200" t="str">
            <v>P.08.000.043084</v>
          </cell>
          <cell r="B2200" t="str">
            <v>Cabo de cobre flexível de 10 mm², isolamento 0,6/1kV - isolação HEPR 90°C</v>
          </cell>
          <cell r="C2200" t="str">
            <v>M</v>
          </cell>
          <cell r="D2200">
            <v>9.1</v>
          </cell>
        </row>
        <row r="2201">
          <cell r="A2201" t="str">
            <v>P.08.000.043085</v>
          </cell>
          <cell r="B2201" t="str">
            <v>Cabo de cobre flexível de 16 mm², isolamento 0,6/1kV - isolação HEPR 90°C</v>
          </cell>
          <cell r="C2201" t="str">
            <v>M</v>
          </cell>
          <cell r="D2201">
            <v>14.04</v>
          </cell>
        </row>
        <row r="2202">
          <cell r="A2202" t="str">
            <v>P.08.000.043086</v>
          </cell>
          <cell r="B2202" t="str">
            <v>Cabo de cobre flexível de 25 mm², isolamento 0,6/1kV - isolação HEPR 90°C</v>
          </cell>
          <cell r="C2202" t="str">
            <v>M</v>
          </cell>
          <cell r="D2202">
            <v>21.33</v>
          </cell>
        </row>
        <row r="2203">
          <cell r="A2203" t="str">
            <v>P.08.000.043087</v>
          </cell>
          <cell r="B2203" t="str">
            <v>Cabo de cobre flexível de 35 mm², isolamento 0,6/1kV - isolação HEPR 90°C</v>
          </cell>
          <cell r="C2203" t="str">
            <v>M</v>
          </cell>
          <cell r="D2203">
            <v>31.22</v>
          </cell>
        </row>
        <row r="2204">
          <cell r="A2204" t="str">
            <v>P.08.000.043088</v>
          </cell>
          <cell r="B2204" t="str">
            <v>Cabo de cobre flexível de 50 mm², isolamento 0,6/1kV - isolação HEPR 90°C</v>
          </cell>
          <cell r="C2204" t="str">
            <v>M</v>
          </cell>
          <cell r="D2204">
            <v>42.7</v>
          </cell>
        </row>
        <row r="2205">
          <cell r="A2205" t="str">
            <v>P.08.000.043089</v>
          </cell>
          <cell r="B2205" t="str">
            <v>Cabo de cobre flexível de 70 mm², isolamento 0,6/1kV - isolação HEPR 90°C</v>
          </cell>
          <cell r="C2205" t="str">
            <v>M</v>
          </cell>
          <cell r="D2205">
            <v>54.39</v>
          </cell>
        </row>
        <row r="2206">
          <cell r="A2206" t="str">
            <v>P.08.000.043090</v>
          </cell>
          <cell r="B2206" t="str">
            <v>Cabo de cobre flexível de 95 mm², isolamento 0,6/1kV - isolação HEPR 90°C</v>
          </cell>
          <cell r="C2206" t="str">
            <v>M</v>
          </cell>
          <cell r="D2206">
            <v>71.91</v>
          </cell>
        </row>
        <row r="2207">
          <cell r="A2207" t="str">
            <v>P.08.000.043091</v>
          </cell>
          <cell r="B2207" t="str">
            <v>Cabo de cobre flexível de 120 mm², isolamento 0,6/1kV - isolação HEPR 90°C</v>
          </cell>
          <cell r="C2207" t="str">
            <v>M</v>
          </cell>
          <cell r="D2207">
            <v>98.81</v>
          </cell>
        </row>
        <row r="2208">
          <cell r="A2208" t="str">
            <v>P.08.000.043092</v>
          </cell>
          <cell r="B2208" t="str">
            <v>Cabo de cobre flexível de 185 mm², isolamento 0,6/1kV - isolação HEPR 90°C</v>
          </cell>
          <cell r="C2208" t="str">
            <v>M</v>
          </cell>
          <cell r="D2208">
            <v>154.44999999999999</v>
          </cell>
        </row>
        <row r="2209">
          <cell r="A2209" t="str">
            <v>P.08.000.043093</v>
          </cell>
          <cell r="B2209" t="str">
            <v>Cabo de cobre flexível de 240 mm², isolamento 0,6/1kV - isolação HEPR 90°C</v>
          </cell>
          <cell r="C2209" t="str">
            <v>M</v>
          </cell>
          <cell r="D2209">
            <v>198.59</v>
          </cell>
        </row>
        <row r="2210">
          <cell r="A2210" t="str">
            <v>P.08.000.043094</v>
          </cell>
          <cell r="B2210" t="str">
            <v>Cabo de cobre flexível de 150 mm², isolamento 0,6/1kV - isolação HEPR 90°C</v>
          </cell>
          <cell r="C2210" t="str">
            <v>M</v>
          </cell>
          <cell r="D2210">
            <v>124.54</v>
          </cell>
        </row>
        <row r="2211">
          <cell r="A2211" t="str">
            <v>P.08.000.043102</v>
          </cell>
          <cell r="B2211" t="str">
            <v>Cabo de cobre 25 mm², tensão de isolamento 8,7/15kV, isolação EPR 90°C</v>
          </cell>
          <cell r="C2211" t="str">
            <v>M</v>
          </cell>
          <cell r="D2211">
            <v>54.8</v>
          </cell>
        </row>
        <row r="2212">
          <cell r="A2212" t="str">
            <v>P.08.000.043103</v>
          </cell>
          <cell r="B2212" t="str">
            <v>Cabo de cobre 35 mm², tensão de isolamento 8,7/15kV, isolação EPR 90°C</v>
          </cell>
          <cell r="C2212" t="str">
            <v>M</v>
          </cell>
          <cell r="D2212">
            <v>69.3</v>
          </cell>
        </row>
        <row r="2213">
          <cell r="A2213" t="str">
            <v>P.08.000.043112</v>
          </cell>
          <cell r="B2213" t="str">
            <v>Cabo cobre 3 x 35 mm², tensão de isolamento 8,7/15 kV, isolação EPR 90°C</v>
          </cell>
          <cell r="C2213" t="str">
            <v>M</v>
          </cell>
          <cell r="D2213">
            <v>202.92</v>
          </cell>
        </row>
        <row r="2214">
          <cell r="A2214" t="str">
            <v>P.08.000.043155</v>
          </cell>
          <cell r="B2214" t="str">
            <v>Cabo cobre isolamento PVC 70°C, isolam 0.6/1kV, 1,5mm²</v>
          </cell>
          <cell r="C2214" t="str">
            <v>M</v>
          </cell>
          <cell r="D2214">
            <v>1.38</v>
          </cell>
        </row>
        <row r="2215">
          <cell r="A2215" t="str">
            <v>P.08.000.043156</v>
          </cell>
          <cell r="B2215" t="str">
            <v>Cabo cobre isolamento PVC 70°C, isolam 0.6/1kV, 2,5mm²</v>
          </cell>
          <cell r="C2215" t="str">
            <v>M</v>
          </cell>
          <cell r="D2215">
            <v>2.44</v>
          </cell>
        </row>
        <row r="2216">
          <cell r="A2216" t="str">
            <v>P.08.000.043157</v>
          </cell>
          <cell r="B2216" t="str">
            <v>Cabo cobre isolamento PVC 70°C, isolam 0.6/1kV, 4mm²</v>
          </cell>
          <cell r="C2216" t="str">
            <v>M</v>
          </cell>
          <cell r="D2216">
            <v>4.1399999999999997</v>
          </cell>
        </row>
        <row r="2217">
          <cell r="A2217" t="str">
            <v>P.08.000.043158</v>
          </cell>
          <cell r="B2217" t="str">
            <v>Cabo cobre isolamento PVC 70°C, isolam 0.6/1kV, 6mm²</v>
          </cell>
          <cell r="C2217" t="str">
            <v>M</v>
          </cell>
          <cell r="D2217">
            <v>5.94</v>
          </cell>
        </row>
        <row r="2218">
          <cell r="A2218" t="str">
            <v>P.08.000.043159</v>
          </cell>
          <cell r="B2218" t="str">
            <v>Cabo cobre isolamento PVC 70°C, isolam 0.6/1kV, 10mm²</v>
          </cell>
          <cell r="C2218" t="str">
            <v>M</v>
          </cell>
          <cell r="D2218">
            <v>9.44</v>
          </cell>
        </row>
        <row r="2219">
          <cell r="A2219" t="str">
            <v>P.08.000.043201</v>
          </cell>
          <cell r="B2219" t="str">
            <v>Cabo de cobre flexível de 2 x 2,5 mm², isolamento 0,6/1kV - isolação HEPR 90°C</v>
          </cell>
          <cell r="C2219" t="str">
            <v>M</v>
          </cell>
          <cell r="D2219">
            <v>5.34</v>
          </cell>
        </row>
        <row r="2220">
          <cell r="A2220" t="str">
            <v>P.08.000.043206</v>
          </cell>
          <cell r="B2220" t="str">
            <v>Cabo de cobre flexível de 3 x 25 mm², isolamento 0,6/1kV - isolação HEPR 90°C</v>
          </cell>
          <cell r="C2220" t="str">
            <v>M</v>
          </cell>
          <cell r="D2220">
            <v>72.959999999999994</v>
          </cell>
        </row>
        <row r="2221">
          <cell r="A2221" t="str">
            <v>P.08.000.043207</v>
          </cell>
          <cell r="B2221" t="str">
            <v>Cabo de cobre flexível de 3 x 35 mm², isolamento 0,6/1kV - isolação HEPR 90°C</v>
          </cell>
          <cell r="C2221" t="str">
            <v>M</v>
          </cell>
          <cell r="D2221">
            <v>114.54</v>
          </cell>
        </row>
        <row r="2222">
          <cell r="A2222" t="str">
            <v>P.08.000.043212</v>
          </cell>
          <cell r="B2222" t="str">
            <v>Cabo de cobre flexível de 4 x 10 mm², isolamento 0,6/1kV - isolação HEPR 90°C</v>
          </cell>
          <cell r="C2222" t="str">
            <v>M</v>
          </cell>
          <cell r="D2222">
            <v>34.54</v>
          </cell>
        </row>
        <row r="2223">
          <cell r="A2223" t="str">
            <v>P.08.000.043223</v>
          </cell>
          <cell r="B2223" t="str">
            <v>Cabo de cobre flexível de 3 x 1,5 mm², isolamento 500V - isolação PP 70° C, baixa emissão de fumaça, gases tóxicos e corrosivos; ref. Silflex PP 500V da Sil, Flexicom da Cobrecom ou equivalente</v>
          </cell>
          <cell r="C2223" t="str">
            <v>M</v>
          </cell>
          <cell r="D2223">
            <v>5.4</v>
          </cell>
        </row>
        <row r="2224">
          <cell r="A2224" t="str">
            <v>P.08.000.043224</v>
          </cell>
          <cell r="B2224" t="str">
            <v>Cabo de cobre flexível de 3 x 2,5 mm², isolamento 500V - isolação PP 70° C, baixa emissão de fumaça, gases tóxicos e corrosivos; ref. Silflex PP 500V da Sil, Flexicom da Cobrecom ou equivalente</v>
          </cell>
          <cell r="C2224" t="str">
            <v>M</v>
          </cell>
          <cell r="D2224">
            <v>8.74</v>
          </cell>
        </row>
        <row r="2225">
          <cell r="A2225" t="str">
            <v>P.08.000.043225</v>
          </cell>
          <cell r="B2225" t="str">
            <v>Cabo de cobre flexível de 3 x 4 mm², isolamento 500V - isolação PP 70°C, baixa emissão de fumaça, gases tóxicos e corrosivos; ref. Silflex PP 500V da Sil, Flexicom da Cobrecom ou equivalente</v>
          </cell>
          <cell r="C2225" t="str">
            <v>M</v>
          </cell>
          <cell r="D2225">
            <v>13.59</v>
          </cell>
        </row>
        <row r="2226">
          <cell r="A2226" t="str">
            <v>P.08.000.043226</v>
          </cell>
          <cell r="B2226" t="str">
            <v>Cabo de cobre flexível de 3 x 6 mm², isolamento 500V - isolação PP 70°C, baixa emissão de fumaça, gases tóxicos e corrosivos; ref. Silflex PP 500V da Sil, Flexicom da Cobrecom ou equivalente</v>
          </cell>
          <cell r="C2226" t="str">
            <v>M</v>
          </cell>
          <cell r="D2226">
            <v>19.829999999999998</v>
          </cell>
        </row>
        <row r="2227">
          <cell r="A2227" t="str">
            <v>P.08.000.043230</v>
          </cell>
          <cell r="B2227" t="str">
            <v>Cabo de cobre flexível de 4 x 4 mm², isolamento 500V - isolação PP 70°C, baixa emissão de fumaça, gases tóxicos e corrosivos; ref. Silflex PP 500V da Sil, Flexicom da Cobrecom ou equivalente</v>
          </cell>
          <cell r="C2227" t="str">
            <v>M</v>
          </cell>
          <cell r="D2227">
            <v>16.95</v>
          </cell>
        </row>
        <row r="2228">
          <cell r="A2228" t="str">
            <v>P.08.000.043231</v>
          </cell>
          <cell r="B2228" t="str">
            <v>Cabo de cobre flexível de 4 x 6 mm², isolamento 500V - isolação PP 70°C, baixa emissão de fumaça, gases tóxicos e corrosivos; ref. Silflex PP 500V da Sil, Flexicom da Cobrecom ou equivalente</v>
          </cell>
          <cell r="C2228" t="str">
            <v>M</v>
          </cell>
          <cell r="D2228">
            <v>25.81</v>
          </cell>
        </row>
        <row r="2229">
          <cell r="A2229" t="str">
            <v>P.08.000.050102</v>
          </cell>
          <cell r="B2229" t="str">
            <v>Cabo cobre nu tempera mole classe 2, de 50mm²</v>
          </cell>
          <cell r="C2229" t="str">
            <v>M</v>
          </cell>
          <cell r="D2229">
            <v>45.1</v>
          </cell>
        </row>
        <row r="2230">
          <cell r="A2230" t="str">
            <v>P.08.000.050126</v>
          </cell>
          <cell r="B2230" t="str">
            <v>Cabo de cobre flexível de 10 mm², isolamento 750V - isolação PVC 70°C</v>
          </cell>
          <cell r="C2230" t="str">
            <v>M</v>
          </cell>
          <cell r="D2230">
            <v>10.77</v>
          </cell>
        </row>
        <row r="2231">
          <cell r="A2231" t="str">
            <v>P.08.000.050187</v>
          </cell>
          <cell r="B2231" t="str">
            <v>Cabo media tensão em cobre com isolação em EPR 90°C, DN=50mm², tensão 8,7/15 kV, referência Conduspar, Disnacon, IPCE ou equivalente</v>
          </cell>
          <cell r="C2231" t="str">
            <v>M</v>
          </cell>
          <cell r="D2231">
            <v>88.93</v>
          </cell>
        </row>
        <row r="2232">
          <cell r="A2232" t="str">
            <v>P.08.000.050190</v>
          </cell>
          <cell r="B2232" t="str">
            <v>Cabo de cobre 120 mm², tensão de isolamento 8,7/15kV, isolação EPR 90°C</v>
          </cell>
          <cell r="C2232" t="str">
            <v>M</v>
          </cell>
          <cell r="D2232">
            <v>163.91</v>
          </cell>
        </row>
        <row r="2233">
          <cell r="A2233" t="str">
            <v>P.08.000.090408</v>
          </cell>
          <cell r="B2233" t="str">
            <v>Vergalhão de cobre eletrolítico diâmetro 3/8´</v>
          </cell>
          <cell r="C2233" t="str">
            <v>M</v>
          </cell>
          <cell r="D2233">
            <v>77.650000000000006</v>
          </cell>
        </row>
        <row r="2234">
          <cell r="A2234" t="str">
            <v>P.08.000.090430</v>
          </cell>
          <cell r="B2234" t="str">
            <v>Cabo cobre nu tempera mole classe 2, de 95mm²</v>
          </cell>
          <cell r="C2234" t="str">
            <v>M</v>
          </cell>
          <cell r="D2234">
            <v>91.03</v>
          </cell>
        </row>
        <row r="2235">
          <cell r="A2235" t="str">
            <v>P.08.000.090432</v>
          </cell>
          <cell r="B2235" t="str">
            <v>Cabo cobre nu tempera mole classe 2, de 185mm²</v>
          </cell>
          <cell r="C2235" t="str">
            <v>M</v>
          </cell>
          <cell r="D2235">
            <v>175.62</v>
          </cell>
        </row>
        <row r="2236">
          <cell r="A2236" t="str">
            <v>P.08.000.090487</v>
          </cell>
          <cell r="B2236" t="str">
            <v>Cabo cobre nu tempera mole classe 2, de 70mm²</v>
          </cell>
          <cell r="C2236" t="str">
            <v>M</v>
          </cell>
          <cell r="D2236">
            <v>57.32</v>
          </cell>
        </row>
        <row r="2237">
          <cell r="A2237" t="str">
            <v>P.08.000.090853</v>
          </cell>
          <cell r="B2237" t="str">
            <v>Cabo cobre flexível ´PP´ de 4x2,5mm², classe 5 de encordoamento, isolamento 450/750V -  isolação PVC 70°C</v>
          </cell>
          <cell r="C2237" t="str">
            <v>M</v>
          </cell>
          <cell r="D2237">
            <v>11.37</v>
          </cell>
        </row>
        <row r="2238">
          <cell r="A2238" t="str">
            <v>P.08.000.091045</v>
          </cell>
          <cell r="B2238" t="str">
            <v>Cabo coaxial tipo RG11, malha com mínimo 60% de proteção</v>
          </cell>
          <cell r="C2238" t="str">
            <v>M</v>
          </cell>
          <cell r="D2238">
            <v>11.83</v>
          </cell>
        </row>
        <row r="2239">
          <cell r="A2239" t="str">
            <v>P.09.000.046344</v>
          </cell>
          <cell r="B2239" t="str">
            <v>Trilho eletrificado com 1 circuito alimentação em alumínio, para instalação spots, pintura na cor branco, ref. TRA Altrac mono da Altena</v>
          </cell>
          <cell r="C2239" t="str">
            <v>UN</v>
          </cell>
          <cell r="D2239">
            <v>113.43</v>
          </cell>
        </row>
        <row r="2240">
          <cell r="A2240" t="str">
            <v>P.09.000.050002</v>
          </cell>
          <cell r="B2240" t="str">
            <v>Cabo de alumínio nu com alma de aço CAA</v>
          </cell>
          <cell r="C2240" t="str">
            <v>KG</v>
          </cell>
          <cell r="D2240">
            <v>43.74</v>
          </cell>
        </row>
        <row r="2241">
          <cell r="A2241" t="str">
            <v>P.09.000.050003</v>
          </cell>
          <cell r="B2241" t="str">
            <v>Cabo de alumínio nu sem alma de aço CA</v>
          </cell>
          <cell r="C2241" t="str">
            <v>KG</v>
          </cell>
          <cell r="D2241">
            <v>54.14</v>
          </cell>
        </row>
        <row r="2242">
          <cell r="A2242" t="str">
            <v>P.10.000.030519</v>
          </cell>
          <cell r="B2242" t="str">
            <v>Voice panel 50 portas categoria 3, com sistema de fixação por parafuso ou encaixe, ref. Furukawa, ou Sollan ou equivalente</v>
          </cell>
          <cell r="C2242" t="str">
            <v>UN</v>
          </cell>
          <cell r="D2242">
            <v>528.37</v>
          </cell>
        </row>
        <row r="2243">
          <cell r="A2243" t="str">
            <v>P.10.000.042523</v>
          </cell>
          <cell r="B2243" t="str">
            <v>Cordão óptico duplex multimodo com conector LC/LC 2,5 m</v>
          </cell>
          <cell r="C2243" t="str">
            <v>UN</v>
          </cell>
          <cell r="D2243">
            <v>190.06</v>
          </cell>
        </row>
        <row r="2244">
          <cell r="A2244" t="str">
            <v>P.10.000.042525</v>
          </cell>
          <cell r="B2244" t="str">
            <v>Cabo óptico multimodo, 4 fibras uso interno/externo, diâmetro núcleo 50/125 µm, ref. CFOT.MM50-EO COG da Metrocable ou equivalente</v>
          </cell>
          <cell r="C2244" t="str">
            <v>M</v>
          </cell>
          <cell r="D2244">
            <v>7.38</v>
          </cell>
        </row>
        <row r="2245">
          <cell r="A2245" t="str">
            <v>P.10.000.042542</v>
          </cell>
          <cell r="B2245" t="str">
            <v>Cabo óptico multimodo, 6 fibras uso interno/externo, diâmetro núcleo 50/125 µm, ref. CFOT.MM-EO-06 da Furukawa ou equivalente</v>
          </cell>
          <cell r="C2245" t="str">
            <v>M</v>
          </cell>
          <cell r="D2245">
            <v>9.77</v>
          </cell>
        </row>
        <row r="2246">
          <cell r="A2246" t="str">
            <v>P.10.000.042543</v>
          </cell>
          <cell r="B2246" t="str">
            <v>Cabo óptico multimodo, núcleo geleado, 4 fibras uso externo, diâmetro núcleo 50/125 µm, ref. CFOA.MMASU080-S-04 da Furukawa ou equivalente</v>
          </cell>
          <cell r="C2246" t="str">
            <v>M</v>
          </cell>
          <cell r="D2246">
            <v>12.87</v>
          </cell>
        </row>
        <row r="2247">
          <cell r="A2247" t="str">
            <v>P.10.000.042544</v>
          </cell>
          <cell r="B2247" t="str">
            <v>Cabo óptico multimodo, núcleo geleado, 6 fibras uso externo, diâmetro núcleo 50/125 µm, ref. CFOA.MMASU080-S-06 da Furukawa ou equivalente</v>
          </cell>
          <cell r="C2247" t="str">
            <v>M</v>
          </cell>
          <cell r="D2247">
            <v>20.97</v>
          </cell>
        </row>
        <row r="2248">
          <cell r="A2248" t="str">
            <v>P.10.000.050015</v>
          </cell>
          <cell r="B2248" t="str">
            <v>Cabo para rede 23 AWG, com 4 pares, categoria 6A, ref. CM CZ 305M Furukawa, ou equivalente</v>
          </cell>
          <cell r="C2248" t="str">
            <v>M</v>
          </cell>
          <cell r="D2248">
            <v>16.16</v>
          </cell>
        </row>
        <row r="2249">
          <cell r="A2249" t="str">
            <v>P.10.000.050016</v>
          </cell>
          <cell r="B2249" t="str">
            <v>Conector RJ-45, fêmea, categoria 6A, ref. BR ROHS da Furukawa, ou equivalente</v>
          </cell>
          <cell r="C2249" t="str">
            <v>UN</v>
          </cell>
          <cell r="D2249">
            <v>164.93</v>
          </cell>
        </row>
        <row r="2250">
          <cell r="A2250" t="str">
            <v>P.10.000.050017</v>
          </cell>
          <cell r="B2250" t="str">
            <v>Patch cords F/UTP de 2,0 a 3,0 m, RJ-45 / RJ-45 categoria 6A, ref. CM T568A/B fabricação Furukawa ou equivalente</v>
          </cell>
          <cell r="C2250" t="str">
            <v>UN</v>
          </cell>
          <cell r="D2250">
            <v>153.76</v>
          </cell>
        </row>
        <row r="2251">
          <cell r="A2251" t="str">
            <v>P.10.000.050020</v>
          </cell>
          <cell r="B2251" t="str">
            <v>Cabo telefônico CTP-APL-G-50, com 10 pares de 0,50mm, em cobre nu, isolação em polietileno ou polipropileno, capa externa tipo APL, de acordo com especificação TELEBRÁS; ref. Furukawa, Pirelli ou equivalente</v>
          </cell>
          <cell r="C2251" t="str">
            <v>M</v>
          </cell>
          <cell r="D2251">
            <v>9.9</v>
          </cell>
        </row>
        <row r="2252">
          <cell r="A2252" t="str">
            <v>P.10.000.050021</v>
          </cell>
          <cell r="B2252" t="str">
            <v>Cabo telefônico CTP-APL-G-50, com 20 pares de 0,50mm, em cobre nu, isolação em polietileno ou polipropileno, capa externa tipo APL, de acordo com especificação TELEBRÁS; ref. Furukawa, Pirelli ou equivalente</v>
          </cell>
          <cell r="C2252" t="str">
            <v>M</v>
          </cell>
          <cell r="D2252">
            <v>15.29</v>
          </cell>
        </row>
        <row r="2253">
          <cell r="A2253" t="str">
            <v>P.10.000.050023</v>
          </cell>
          <cell r="B2253" t="str">
            <v>Cabo telefônico CTP-APL-G-50, com 50 pares de 0,50mm, em cobre nu,  isolação em polietileno ou polipropileno, capa externa tipo APL, de acordo com especificação TELEBRÁS; ref. Furukawa, Pirelli ou equivalente</v>
          </cell>
          <cell r="C2253" t="str">
            <v>M</v>
          </cell>
          <cell r="D2253">
            <v>32.19</v>
          </cell>
        </row>
        <row r="2254">
          <cell r="A2254" t="str">
            <v>P.10.000.050026</v>
          </cell>
          <cell r="B2254" t="str">
            <v>Cabo telefônico CTP-APL, com 10 pares de 0,65mm, em cobre nu, isolação em polietileno ou polipropileno, capa externa tipo APL, de acordo com especificação TELEBRÁS; ref. Furukawa, Pirelli ou equivalente</v>
          </cell>
          <cell r="C2254" t="str">
            <v>M</v>
          </cell>
          <cell r="D2254">
            <v>10.82</v>
          </cell>
        </row>
        <row r="2255">
          <cell r="A2255" t="str">
            <v>P.10.000.050027</v>
          </cell>
          <cell r="B2255" t="str">
            <v>Cabo telefônico CTP-APL, com 20 pares de 0,65mm, em cobre nu, isolação em polietileno ou polipropileno, capa externa tipo APL, de acordo com especificação TELEBRÁS; ref. Furukawa ou equivalente</v>
          </cell>
          <cell r="C2255" t="str">
            <v>M</v>
          </cell>
          <cell r="D2255">
            <v>18.45</v>
          </cell>
        </row>
        <row r="2256">
          <cell r="A2256" t="str">
            <v>P.10.000.050033</v>
          </cell>
          <cell r="B2256" t="str">
            <v>Cabo para rede 24 AWG, com 4 pares, categoria 6; ref. 23400174 da Sohoplus da Furukawa ou equivalente</v>
          </cell>
          <cell r="C2256" t="str">
            <v>M</v>
          </cell>
          <cell r="D2256">
            <v>3.82</v>
          </cell>
        </row>
        <row r="2257">
          <cell r="A2257" t="str">
            <v>P.10.000.050034</v>
          </cell>
          <cell r="B2257" t="str">
            <v>Patch cords de 1,50 ou 3,00 m RJ-45 / RJ-45, ref. 50495 fabricação Policom ou equivalente</v>
          </cell>
          <cell r="C2257" t="str">
            <v>UN</v>
          </cell>
          <cell r="D2257">
            <v>50.71</v>
          </cell>
        </row>
        <row r="2258">
          <cell r="A2258" t="str">
            <v>P.10.000.050035</v>
          </cell>
          <cell r="B2258" t="str">
            <v>Patch panel 24 portas, categoria 6, ref. 50493 fabricação Policom ou equivalente</v>
          </cell>
          <cell r="C2258" t="str">
            <v>UN</v>
          </cell>
          <cell r="D2258">
            <v>836.3</v>
          </cell>
        </row>
        <row r="2259">
          <cell r="A2259" t="str">
            <v>P.10.000.090417</v>
          </cell>
          <cell r="B2259" t="str">
            <v>Cabo telefônico tipo CTP-APL-SN, com 10 pares de 0,50mm, em cobre estanhado, isolação em polietileno ou polipropileno, capa externa tipo APL, de acordo com especificação TELEBRÁS; ref. Furukawa, Pirelli ou equivalente</v>
          </cell>
          <cell r="C2259" t="str">
            <v>M</v>
          </cell>
          <cell r="D2259">
            <v>5.74</v>
          </cell>
        </row>
        <row r="2260">
          <cell r="A2260" t="str">
            <v>P.10.000.090418</v>
          </cell>
          <cell r="B2260" t="str">
            <v>Cabo telefônico tipo CI, com 10 pares de 0,50mm, em cobre eletrolítico estanhado, isolação em poliolefina não propagante à chama, capa externa em cloreto de polivinila PVC, de acordo com especificação TELEBRÁS; ref. Furukawa, Pirelli ou equivalente</v>
          </cell>
          <cell r="C2260" t="str">
            <v>M</v>
          </cell>
          <cell r="D2260">
            <v>6.15</v>
          </cell>
        </row>
        <row r="2261">
          <cell r="A2261" t="str">
            <v>P.10.000.090419</v>
          </cell>
          <cell r="B2261" t="str">
            <v>Cabo telefônico tipo CI, com 20 pares de 0,50mm, em cobre eletrolítico estanhado, isolação em poliolefina não propagante à chama, capa externa em cloreto de polivinila PVC, de acordo com especificação TELEBRÁS; ref. Furukawa, Pirelli ou equivalente</v>
          </cell>
          <cell r="C2261" t="str">
            <v>M</v>
          </cell>
          <cell r="D2261">
            <v>11.49</v>
          </cell>
        </row>
        <row r="2262">
          <cell r="A2262" t="str">
            <v>P.10.000.090707</v>
          </cell>
          <cell r="B2262" t="str">
            <v>Cabo telefônico tipo CI, com 50 pares de 0,50mm, em cobre eletrolítico estanhado, isolação em poliolefina não propagante à chama, capa externa em cloreto de polivinila PVC, de acordo com especificação TELEBRÁS; ref. Furukawa, Pirelli ou equivalente</v>
          </cell>
          <cell r="C2262" t="str">
            <v>M</v>
          </cell>
          <cell r="D2262">
            <v>25.82</v>
          </cell>
        </row>
        <row r="2263">
          <cell r="A2263" t="str">
            <v>P.10.000.090897</v>
          </cell>
          <cell r="B2263" t="str">
            <v>Cabo óptico de terminação, 2 fibras, uso interno/externo, diâmetro do núcleo 50/125 µm, ref. CFOT-X-MF Furukawa ou equivalente</v>
          </cell>
          <cell r="C2263" t="str">
            <v>M</v>
          </cell>
          <cell r="D2263">
            <v>4.5199999999999996</v>
          </cell>
        </row>
        <row r="2264">
          <cell r="A2264" t="str">
            <v>P.10.000.091015</v>
          </cell>
          <cell r="B2264" t="str">
            <v>Cabo coaxial tipo RG 59, D= 0,60 mm, blindagem com fio de cobre nu 95%, ref. KMP, ou IFE-EWG ou equivalente</v>
          </cell>
          <cell r="C2264" t="str">
            <v>M</v>
          </cell>
          <cell r="D2264">
            <v>5.12</v>
          </cell>
        </row>
        <row r="2265">
          <cell r="A2265" t="str">
            <v>P.10.000.091027</v>
          </cell>
          <cell r="B2265" t="str">
            <v>Cabo coaxial tipo RGC-59, diâmetro nominal de 0,82 mm, ref. KMP / Furukawa / IFE-EWG ou equivalente</v>
          </cell>
          <cell r="C2265" t="str">
            <v>M</v>
          </cell>
          <cell r="D2265">
            <v>2.66</v>
          </cell>
        </row>
        <row r="2266">
          <cell r="A2266" t="str">
            <v>P.10.000.091237</v>
          </cell>
          <cell r="B2266" t="str">
            <v>Cabo telefônico tipo CI, com 01 par de 0,40mm, em cobre eletrolítico estanhado, isolação em poliolefina não propagante à chama, capa externa em cloreto de polivinila PVC, de acordo com especificação TELEBRÁS; ref. GP Cabos, Loja Matel ou equivalente</v>
          </cell>
          <cell r="C2266" t="str">
            <v>M</v>
          </cell>
          <cell r="D2266">
            <v>1.7</v>
          </cell>
        </row>
        <row r="2267">
          <cell r="A2267" t="str">
            <v>P.10.000.091239</v>
          </cell>
          <cell r="B2267" t="str">
            <v>Fio telefônico interno tipo FI 60, 1 par de 0,60mm de diâmetro, em cobre eletrolítico estanhado, isolação em cloredo de polivinila PVC, de acordo com especificação Telebrás</v>
          </cell>
          <cell r="C2267" t="str">
            <v>M</v>
          </cell>
          <cell r="D2267">
            <v>0.62</v>
          </cell>
        </row>
        <row r="2268">
          <cell r="A2268" t="str">
            <v>P.10.000.091377</v>
          </cell>
          <cell r="B2268" t="str">
            <v>Fio telefônico externo tipo FE-160, com diâmetro nominal de 1,60mm, isolação em polietileno (PE), de acordo com especificação Telebrás</v>
          </cell>
          <cell r="C2268" t="str">
            <v>M</v>
          </cell>
          <cell r="D2268">
            <v>2.2799999999999998</v>
          </cell>
        </row>
        <row r="2269">
          <cell r="A2269" t="str">
            <v>P.10.000.091379</v>
          </cell>
          <cell r="B2269" t="str">
            <v>Cabo telefônico CTP-APL, com 20 pares de 0,50mm, isolação em polietileno ou polipropileno, capa externa tipo APL, de acordo com especificação TELEBRÁS; ref. Furukawa, Pirelli ou equivalente</v>
          </cell>
          <cell r="C2269" t="str">
            <v>M</v>
          </cell>
          <cell r="D2269">
            <v>13.93</v>
          </cell>
        </row>
        <row r="2270">
          <cell r="A2270" t="str">
            <v>P.10.000.091381</v>
          </cell>
          <cell r="B2270" t="str">
            <v>Cabo telefônico CTP-APL, com 50 pares de 0,50mm, em cobre nu, isolação em polietileno ou polipropileno, capa externa tipo APL, de acordo com especificação TELEBRÁS; ref. Furukawa, Pirelli ou equivalente</v>
          </cell>
          <cell r="C2270" t="str">
            <v>M</v>
          </cell>
          <cell r="D2270">
            <v>27.28</v>
          </cell>
        </row>
        <row r="2271">
          <cell r="A2271" t="str">
            <v>P.10.000.091382</v>
          </cell>
          <cell r="B2271" t="str">
            <v>Cabo telefônico CTP-APL, com 100 pares de 0,50mm, em cobre nu, isolação em polietileno ou polipropileno, capa externa tipo APL, de acordo com especificação TELEBRÁS; ref. Furukawa, Pirelli ou equivalente</v>
          </cell>
          <cell r="C2271" t="str">
            <v>M</v>
          </cell>
          <cell r="D2271">
            <v>58.13</v>
          </cell>
        </row>
        <row r="2272">
          <cell r="A2272" t="str">
            <v>P.10.000.091598</v>
          </cell>
          <cell r="B2272" t="str">
            <v>Cabo torcido flexível de 2 x 2,5 mm², isolamento em PVC antichama; ref. CABCORD0111 da Dacota, cordão Flex torcido 300 V da Nambei, Cordão flexível torcido da Megatron ou equivalente</v>
          </cell>
          <cell r="C2272" t="str">
            <v>M</v>
          </cell>
          <cell r="D2272">
            <v>4.67</v>
          </cell>
        </row>
        <row r="2273">
          <cell r="A2273" t="str">
            <v>P.10.000.092781</v>
          </cell>
          <cell r="B2273" t="str">
            <v>Cabo telefônico CCE-APL, com 4 pares de 0,50mm, em cobre nu, isolação em polietileno ou polipropileno, capa externa tipo APL, de acordo com especificação TELEBRÁS; ref. GP Cabos ou equivalente</v>
          </cell>
          <cell r="C2273" t="str">
            <v>M</v>
          </cell>
          <cell r="D2273">
            <v>3.48</v>
          </cell>
        </row>
        <row r="2274">
          <cell r="A2274" t="str">
            <v>P.10.000.092950</v>
          </cell>
          <cell r="B2274" t="str">
            <v>Cabo telefônico CTP-APL, com 50 pares de 0,65mm, em cobre nu, isolação em polietileno ou polipropileno, capa externa tipo APL, de acordo com especificação TELEBRÁS; ref. Furukawa, Pirelli ou equivalente</v>
          </cell>
          <cell r="C2274" t="str">
            <v>M</v>
          </cell>
          <cell r="D2274">
            <v>41.76</v>
          </cell>
        </row>
        <row r="2275">
          <cell r="A2275" t="str">
            <v>P.11.000.032005</v>
          </cell>
          <cell r="B2275" t="str">
            <v>Filtro de areia com vazão de 16,9 m³/h e carga de areia filtrante; ref. DFR-30 da Dancor ou equivalente</v>
          </cell>
          <cell r="C2275" t="str">
            <v>UN</v>
          </cell>
          <cell r="D2275">
            <v>3609.92</v>
          </cell>
        </row>
        <row r="2276">
          <cell r="A2276" t="str">
            <v>P.11.000.032311</v>
          </cell>
          <cell r="B2276" t="str">
            <v>Bomba de remoção de condensados para condicionadores de ar, tipo Split, janela ou Hi Wall até 24.000 BTs</v>
          </cell>
          <cell r="C2276" t="str">
            <v>UN</v>
          </cell>
          <cell r="D2276">
            <v>696.56</v>
          </cell>
        </row>
        <row r="2277">
          <cell r="A2277" t="str">
            <v>P.11.000.042428</v>
          </cell>
          <cell r="B2277" t="str">
            <v>Motor-bomba centrífuga, potencia 5cv, Hman= 24 a 33 mca, Q= 41,6 a 35,2 m³/h, ref. 5DM 1 1/2T da Jacuzzi ou equivalente</v>
          </cell>
          <cell r="C2277" t="str">
            <v>UN</v>
          </cell>
          <cell r="D2277">
            <v>4490.3999999999996</v>
          </cell>
        </row>
        <row r="2278">
          <cell r="A2278" t="str">
            <v>P.11.000.047516</v>
          </cell>
          <cell r="B2278" t="str">
            <v>Gerador a diesel 250/228 kVA, variação de + ou - 5%, 380/220 V ou 220/127 V, completo; ref. C200 D6 da Cummins ou equivalente</v>
          </cell>
          <cell r="C2278" t="str">
            <v>UN</v>
          </cell>
          <cell r="D2278">
            <v>195608.27</v>
          </cell>
        </row>
        <row r="2279">
          <cell r="A2279" t="str">
            <v>P.11.000.047517</v>
          </cell>
          <cell r="B2279" t="str">
            <v>Gerador a diesel 350/320 kVA, variação de + ou - 10%, 380/220 V ou 220/127 V, completo; ref. C300 D6 da Cummins ou equivalente</v>
          </cell>
          <cell r="C2279" t="str">
            <v>UN</v>
          </cell>
          <cell r="D2279">
            <v>233837.94</v>
          </cell>
        </row>
        <row r="2280">
          <cell r="A2280" t="str">
            <v>P.11.000.047518</v>
          </cell>
          <cell r="B2280" t="str">
            <v>Gerador a diesel 88/80 kVA, variação de + ou - 10%, 380/220 V ou 220/127 V, completo; ref. P70 da Nilmariz ou equivalente</v>
          </cell>
          <cell r="C2280" t="str">
            <v>UN</v>
          </cell>
          <cell r="D2280">
            <v>88809.47</v>
          </cell>
        </row>
        <row r="2281">
          <cell r="A2281" t="str">
            <v>P.11.000.047519</v>
          </cell>
          <cell r="B2281" t="str">
            <v>Gerador a diesel 165/150 kVA, variação de + ou - 5%, 380/220 V ou 220/127 V, completo; ref. GEP165 da Sotreq ou equivalente</v>
          </cell>
          <cell r="C2281" t="str">
            <v>UN</v>
          </cell>
          <cell r="D2281">
            <v>128183.57</v>
          </cell>
        </row>
        <row r="2282">
          <cell r="A2282" t="str">
            <v>P.11.000.047522</v>
          </cell>
          <cell r="B2282" t="str">
            <v>Gerador a diesel 180/168 kVA, variação de + ou - 5%, 380/220 V ou 220/127 V, completo; ref. MX180MWAB da Maxitrust ou equivalente</v>
          </cell>
          <cell r="C2282" t="str">
            <v>UN</v>
          </cell>
          <cell r="D2282">
            <v>140225.94</v>
          </cell>
        </row>
        <row r="2283">
          <cell r="A2283" t="str">
            <v>P.11.000.047582</v>
          </cell>
          <cell r="B2283" t="str">
            <v>Gerador a diesel 563/513 kVA, variação de + ou - 10%, 380/220 V ou 220/127 V, completo; ref. MX550SWAB da Maxitrust ou equivalente</v>
          </cell>
          <cell r="C2283" t="str">
            <v>UN</v>
          </cell>
          <cell r="D2283">
            <v>370003.78</v>
          </cell>
        </row>
        <row r="2284">
          <cell r="A2284" t="str">
            <v>P.11.000.047594</v>
          </cell>
          <cell r="B2284" t="str">
            <v>Gerador a diesel carenado 460/434 kVA, variação de + ou - 10%, 380/220 V ou 220/127 V, 85dB a 1,5m, completo; ref. MX460SWSL da Maxitrust ou equivalente</v>
          </cell>
          <cell r="C2284" t="str">
            <v>CJ</v>
          </cell>
          <cell r="D2284">
            <v>378268.81</v>
          </cell>
        </row>
        <row r="2285">
          <cell r="A2285" t="str">
            <v>P.11.000.047601</v>
          </cell>
          <cell r="B2285" t="str">
            <v>Gerador a diesel 460/434 kVA, variação de + ou - 10%, 380/220 V ou 220/127 V, completo; ref. MX460SWAB da Maxitrust ou equivalente</v>
          </cell>
          <cell r="C2285" t="str">
            <v>CJ</v>
          </cell>
          <cell r="D2285">
            <v>265174.56</v>
          </cell>
        </row>
        <row r="2286">
          <cell r="A2286" t="str">
            <v>P.11.000.066172</v>
          </cell>
          <cell r="B2286" t="str">
            <v>Conjunto motor-bomba (centrífuga), monoestágio, potência 40cv, trifásico, Hman= 45 a 75 MCA, Q= 120 a 75 m³/h , referência RL-26B da empresa THEBE ou equivalente</v>
          </cell>
          <cell r="C2286" t="str">
            <v>UN</v>
          </cell>
          <cell r="D2286">
            <v>27932.23</v>
          </cell>
        </row>
        <row r="2287">
          <cell r="A2287" t="str">
            <v>P.11.000.066201</v>
          </cell>
          <cell r="B2287" t="str">
            <v>Conjunto motor-bomba (centrífuga), potência 7,5cv multiestágio, Hman= 30 a 80 mca, Q= 21,6 a 12,0 m³/h; ref. 75 MC3-T da Jacuzzi ou equivalente</v>
          </cell>
          <cell r="C2287" t="str">
            <v>UN</v>
          </cell>
          <cell r="D2287">
            <v>8596.33</v>
          </cell>
        </row>
        <row r="2288">
          <cell r="A2288" t="str">
            <v>P.11.000.066202</v>
          </cell>
          <cell r="B2288" t="str">
            <v>Conjunto motor-bomba (centrifuga), potência 5cv multiestágio, Hman= 25 a 50 mca, Q= 21,0 a 13,3 m³/h; ref. 5MC2-T Jacuzzi ou equivalente</v>
          </cell>
          <cell r="C2288" t="str">
            <v>UN</v>
          </cell>
          <cell r="D2288">
            <v>4808.4399999999996</v>
          </cell>
        </row>
        <row r="2289">
          <cell r="A2289" t="str">
            <v>P.11.000.066526</v>
          </cell>
          <cell r="B2289" t="str">
            <v>Motor-bomba centrífuga, potência 30cv, monoestágio, Hman= 20 a 50 mca, Q= 197 a 112 m³/h, ref. CY-16 da Darka ou equivalente</v>
          </cell>
          <cell r="C2289" t="str">
            <v>CJ</v>
          </cell>
          <cell r="D2289">
            <v>15014.54</v>
          </cell>
        </row>
        <row r="2290">
          <cell r="A2290" t="str">
            <v>P.11.000.066539</v>
          </cell>
          <cell r="B2290" t="str">
            <v>Conjunto motor-bomba submersível vertical trifásica, para esgoto, Q= 40 m³/h, Hman= 40 mca, diâmetro de sólidos até 50mm, ref DS-122/4 da Darka ou equivalente</v>
          </cell>
          <cell r="C2290" t="str">
            <v>UN</v>
          </cell>
          <cell r="D2290">
            <v>26774.57</v>
          </cell>
        </row>
        <row r="2291">
          <cell r="A2291" t="str">
            <v>P.11.000.066543</v>
          </cell>
          <cell r="B2291" t="str">
            <v>Motor-bomba centrífuga, potência 15cv, ref.CX 13-15cv da Darka ou equivalente</v>
          </cell>
          <cell r="C2291" t="str">
            <v>UN</v>
          </cell>
          <cell r="D2291">
            <v>10613.13</v>
          </cell>
        </row>
        <row r="2292">
          <cell r="A2292" t="str">
            <v>P.11.000.066544</v>
          </cell>
          <cell r="B2292" t="str">
            <v>Motor-bomba centrífuga, ref. CD-6 Darka / 2DH 1 1/2T da Jacuzzi ou equivalente</v>
          </cell>
          <cell r="C2292" t="str">
            <v>UN</v>
          </cell>
          <cell r="D2292">
            <v>3273.11</v>
          </cell>
        </row>
        <row r="2293">
          <cell r="A2293" t="str">
            <v>P.11.000.066545</v>
          </cell>
          <cell r="B2293" t="str">
            <v>Motor-bomba centrífuga, potência 60cv, ref. Meganorm 50/250 da KSB ou equivalente</v>
          </cell>
          <cell r="C2293" t="str">
            <v>UN</v>
          </cell>
          <cell r="D2293">
            <v>42873.18</v>
          </cell>
        </row>
        <row r="2294">
          <cell r="A2294" t="str">
            <v>P.11.000.066546</v>
          </cell>
          <cell r="B2294" t="str">
            <v>Motor-bomba submersível, potência 4cv; ref. UNI-1000T da ABS ou equivalente</v>
          </cell>
          <cell r="C2294" t="str">
            <v>UN</v>
          </cell>
          <cell r="D2294">
            <v>5918.4</v>
          </cell>
        </row>
        <row r="2295">
          <cell r="A2295" t="str">
            <v>P.11.000.066567</v>
          </cell>
          <cell r="B2295" t="str">
            <v>Motor-bomba de 6´/20HP, Q= 20 a 34m³/h, Hm= 152 a 88mca</v>
          </cell>
          <cell r="C2295" t="str">
            <v>UN</v>
          </cell>
          <cell r="D2295">
            <v>16325.96</v>
          </cell>
        </row>
        <row r="2296">
          <cell r="A2296" t="str">
            <v>P.11.000.066571</v>
          </cell>
          <cell r="B2296" t="str">
            <v>Motor-bomba de 6´/12,5HP, Q= 20 a 34m³/h, Hm= 92,5 a 53mca</v>
          </cell>
          <cell r="C2296" t="str">
            <v>UN</v>
          </cell>
          <cell r="D2296">
            <v>8511.92</v>
          </cell>
        </row>
        <row r="2297">
          <cell r="A2297" t="str">
            <v>P.11.000.066575</v>
          </cell>
          <cell r="B2297" t="str">
            <v>Motor-bomba de 6´/6HP, Q= 10 a 20m³/h, Hm= 80 a 48mca</v>
          </cell>
          <cell r="C2297" t="str">
            <v>UN</v>
          </cell>
          <cell r="D2297">
            <v>8197.49</v>
          </cell>
        </row>
        <row r="2298">
          <cell r="A2298" t="str">
            <v>P.11.000.066576</v>
          </cell>
          <cell r="B2298" t="str">
            <v>Motor-bomba de 6´/8HP, Q= 10 a 20m³/h, Hm= 108 a 64,5mca</v>
          </cell>
          <cell r="C2298" t="str">
            <v>UN</v>
          </cell>
          <cell r="D2298">
            <v>9332.4500000000007</v>
          </cell>
        </row>
        <row r="2299">
          <cell r="A2299" t="str">
            <v>P.11.000.066580</v>
          </cell>
          <cell r="B2299" t="str">
            <v>Motor-bomba de 6´/20HP, Q= 10 a 20m³/h, Hm= 274 a 170mca</v>
          </cell>
          <cell r="C2299" t="str">
            <v>UN</v>
          </cell>
          <cell r="D2299">
            <v>18003.990000000002</v>
          </cell>
        </row>
        <row r="2300">
          <cell r="A2300" t="str">
            <v>P.11.000.066581</v>
          </cell>
          <cell r="B2300" t="str">
            <v>Motor-bomba de 6´/8HP, Q= 20 a 34m³/h, Hm= 56,5 a 32mca</v>
          </cell>
          <cell r="C2300" t="str">
            <v>UN</v>
          </cell>
          <cell r="D2300">
            <v>8984.7800000000007</v>
          </cell>
        </row>
        <row r="2301">
          <cell r="A2301" t="str">
            <v>P.11.000.066585</v>
          </cell>
          <cell r="B2301" t="str">
            <v>Motor-bomba submersível, potência 1,5cv; ref. KSB KRT Drainer 1500T ou equivalente</v>
          </cell>
          <cell r="C2301" t="str">
            <v>UN</v>
          </cell>
          <cell r="D2301">
            <v>4037.06</v>
          </cell>
        </row>
        <row r="2302">
          <cell r="A2302" t="str">
            <v>P.11.000.066587</v>
          </cell>
          <cell r="B2302" t="str">
            <v>Motor-bomba submersível, potência 5cv; ref. KSB KRT F80-200/190/34XG ou equivalente</v>
          </cell>
          <cell r="C2302" t="str">
            <v>UN</v>
          </cell>
          <cell r="D2302">
            <v>13480.44</v>
          </cell>
        </row>
        <row r="2303">
          <cell r="A2303" t="str">
            <v>P.11.000.066588</v>
          </cell>
          <cell r="B2303" t="str">
            <v>Motor-bomba submersível, potência 10cv; ref. KSB/KRT K100-251/74XG ou equivalente</v>
          </cell>
          <cell r="C2303" t="str">
            <v>UN</v>
          </cell>
          <cell r="D2303">
            <v>21897.25</v>
          </cell>
        </row>
        <row r="2304">
          <cell r="A2304" t="str">
            <v>P.11.000.066590</v>
          </cell>
          <cell r="B2304" t="str">
            <v>Motor-bomba submersível para esgoto, potência 3cv, ref. 851T SBS/EG 1000-F SPV ou equivalente</v>
          </cell>
          <cell r="C2304" t="str">
            <v>UN</v>
          </cell>
          <cell r="D2304">
            <v>7277.94</v>
          </cell>
        </row>
        <row r="2305">
          <cell r="A2305" t="str">
            <v>P.11.000.066602</v>
          </cell>
          <cell r="B2305" t="str">
            <v>Conjunto motor-bomba (centrífuga), trifásico, 220/380V, potência 0,5cv - 60Hz, Hman= 10 a 20mca, Q= 7,5 a 1,5m³/h, ref. XD-2 da Grundfos, RD-2 da Rudc ou equivalente</v>
          </cell>
          <cell r="C2305" t="str">
            <v>UN</v>
          </cell>
          <cell r="D2305">
            <v>1124.44</v>
          </cell>
        </row>
        <row r="2306">
          <cell r="A2306" t="str">
            <v>P.11.000.066622</v>
          </cell>
          <cell r="B2306" t="str">
            <v>Conjunto motor-bomba (centrífuga), potência 0,5cv monoestágio, trifásica, Hman= 21 a 9 mca, Q= 2 a 8,3 m³/h; ref. nxdp2 da Mark Grundfos, Rudc ou equivalente</v>
          </cell>
          <cell r="C2306" t="str">
            <v>UN</v>
          </cell>
          <cell r="D2306">
            <v>1070.69</v>
          </cell>
        </row>
        <row r="2307">
          <cell r="A2307" t="str">
            <v>P.11.000.066623</v>
          </cell>
          <cell r="B2307" t="str">
            <v>Conjunto motor-bomba (centrífuga), potência 30cv monoestágio, trifásica, Hman= 70 a 94 mca, Q= 34,8 a 61,7 m³/h, ref. BC-23R-1 1/2´ da Scheneider ou equivalente</v>
          </cell>
          <cell r="C2307" t="str">
            <v>UN</v>
          </cell>
          <cell r="D2307">
            <v>17351.650000000001</v>
          </cell>
        </row>
        <row r="2308">
          <cell r="A2308" t="str">
            <v>P.11.000.066624</v>
          </cell>
          <cell r="B2308" t="str">
            <v>Conjunto motor-bomba (centrífuga), potência 20cv monoestágio, trifásica, Hman= 62 a 90 mca, Q= 21,1 a 43,8 m³/h, ref. RL-20B da Thebe ou equivalente</v>
          </cell>
          <cell r="C2308" t="str">
            <v>UN</v>
          </cell>
          <cell r="D2308">
            <v>14611.74</v>
          </cell>
        </row>
        <row r="2309">
          <cell r="A2309" t="str">
            <v>P.11.000.066625</v>
          </cell>
          <cell r="B2309" t="str">
            <v>Conjunto motor-bomba (centrífuga) monoestágio rosqueada trifásica, motor de 1cv, 220/380 V, sucção e recalque de 1´, ref. NXDP4 da Mark Grundfos ou equivalente</v>
          </cell>
          <cell r="C2309" t="str">
            <v>UN</v>
          </cell>
          <cell r="D2309">
            <v>1524.46</v>
          </cell>
        </row>
        <row r="2310">
          <cell r="A2310" t="str">
            <v>P.11.000.066626</v>
          </cell>
          <cell r="B2310" t="str">
            <v>Conjunto motor-bomba (centrífuga), potência 1 cv multiestágio, trifásica, Hman= 70 a 115 mca, Q= 1,0 a 1,6 m³/h, ref. BT4-0510E12 da Schneider ou equivalente</v>
          </cell>
          <cell r="C2310" t="str">
            <v>UN</v>
          </cell>
          <cell r="D2310">
            <v>3403.74</v>
          </cell>
        </row>
        <row r="2311">
          <cell r="A2311" t="str">
            <v>P.11.000.066627</v>
          </cell>
          <cell r="B2311" t="str">
            <v>Conjunto motor-bomba (centrífuga), potência 1 cv multiestágio, trifásica, Hman= 15 a 30 mca, Q=6,5 a 4,2m³/h, ref. ME 1210 da Schneider ou equivalente</v>
          </cell>
          <cell r="C2311" t="str">
            <v>UN</v>
          </cell>
          <cell r="D2311">
            <v>2043.23</v>
          </cell>
        </row>
        <row r="2312">
          <cell r="A2312" t="str">
            <v>P.11.000.090203</v>
          </cell>
          <cell r="B2312" t="str">
            <v>Conjunto motor-bomba centrífuga, potência 20cv; ref. 20 GC2-T da Jacuzzi ou equivalente</v>
          </cell>
          <cell r="C2312" t="str">
            <v>UN</v>
          </cell>
          <cell r="D2312">
            <v>18124</v>
          </cell>
        </row>
        <row r="2313">
          <cell r="A2313" t="str">
            <v>P.11.000.090211</v>
          </cell>
          <cell r="B2313" t="str">
            <v>Conjunto motor-bomba centrífuga, monoestágio, potência 10cv, ref.10GB2-T da Jacuzzi ou equivalente</v>
          </cell>
          <cell r="C2313" t="str">
            <v>UN</v>
          </cell>
          <cell r="D2313">
            <v>9594.2800000000007</v>
          </cell>
        </row>
        <row r="2314">
          <cell r="A2314" t="str">
            <v>P.11.000.090212</v>
          </cell>
          <cell r="B2314" t="str">
            <v>Conjunto motor-bomba centrífuga, potência 1,5cv, ref.15MA2-T da Jacuzzi ou equivalente</v>
          </cell>
          <cell r="C2314" t="str">
            <v>UN</v>
          </cell>
          <cell r="D2314">
            <v>2731.47</v>
          </cell>
        </row>
        <row r="2315">
          <cell r="A2315" t="str">
            <v>P.11.000.090215</v>
          </cell>
          <cell r="B2315" t="str">
            <v>Conjunto motor-bomba centrífuga, potência 3cv, ref. 3MA3T da Jacuzzi ou equivalente</v>
          </cell>
          <cell r="C2315" t="str">
            <v>UN</v>
          </cell>
          <cell r="D2315">
            <v>4486.3599999999997</v>
          </cell>
        </row>
        <row r="2316">
          <cell r="A2316" t="str">
            <v>P.11.000.090216</v>
          </cell>
          <cell r="B2316" t="str">
            <v>Conjunto motor-bomba centrífuga, potência 5cv, ref. 5DM2-T Jacuzzi ou equivalente</v>
          </cell>
          <cell r="C2316" t="str">
            <v>UN</v>
          </cell>
          <cell r="D2316">
            <v>4819.13</v>
          </cell>
        </row>
        <row r="2317">
          <cell r="A2317" t="str">
            <v>P.11.000.090217</v>
          </cell>
          <cell r="B2317" t="str">
            <v>Conjunto motor-bomba submersível para esgoto, ref. ROB 400T-SI (SESI 10D) ABS ou equivalente</v>
          </cell>
          <cell r="C2317" t="str">
            <v>UN</v>
          </cell>
          <cell r="D2317">
            <v>5672.49</v>
          </cell>
        </row>
        <row r="2318">
          <cell r="A2318" t="str">
            <v>P.11.000.090218</v>
          </cell>
          <cell r="B2318" t="str">
            <v>Conjunto motor-bomba submersível para esgoto, ref. ROB 8OOT-SI (SJSI 20D) ABS ou equivalente</v>
          </cell>
          <cell r="C2318" t="str">
            <v>UN</v>
          </cell>
          <cell r="D2318">
            <v>7734.68</v>
          </cell>
        </row>
        <row r="2319">
          <cell r="A2319" t="str">
            <v>P.11.000.092025</v>
          </cell>
          <cell r="B2319" t="str">
            <v>Conjunto motor-bomba submersível, ref.UNI 300T-SI da ABS ou equivalente</v>
          </cell>
          <cell r="C2319" t="str">
            <v>UN</v>
          </cell>
          <cell r="D2319">
            <v>2215.1799999999998</v>
          </cell>
        </row>
        <row r="2320">
          <cell r="A2320" t="str">
            <v>P.11.000.092026</v>
          </cell>
          <cell r="B2320" t="str">
            <v>Conjunto motor-bomba submersível, ref.UNI 500T-SI da ABS ou equivalente</v>
          </cell>
          <cell r="C2320" t="str">
            <v>UN</v>
          </cell>
          <cell r="D2320">
            <v>3010.56</v>
          </cell>
        </row>
        <row r="2321">
          <cell r="A2321" t="str">
            <v>P.11.000.092027</v>
          </cell>
          <cell r="B2321" t="str">
            <v>Conjunto motor-bomba centrífuga, potência 3/4cv; ref. 7DH1-T da Jacuzzi ou equivalente</v>
          </cell>
          <cell r="C2321" t="str">
            <v>UN</v>
          </cell>
          <cell r="D2321">
            <v>2444.09</v>
          </cell>
        </row>
        <row r="2322">
          <cell r="A2322" t="str">
            <v>P.11.000.092048</v>
          </cell>
          <cell r="B2322" t="str">
            <v>Conjunto motor-bomba centrífuga, potência 3cv, ref. 3MB2T da Jacuzzi ou equivalente</v>
          </cell>
          <cell r="C2322" t="str">
            <v>UN</v>
          </cell>
          <cell r="D2322">
            <v>5217.96</v>
          </cell>
        </row>
        <row r="2323">
          <cell r="A2323" t="str">
            <v>P.11.000.092213</v>
          </cell>
          <cell r="B2323" t="str">
            <v>Gerador a diesel 55/50 kVA, variação de + ou - 10%, 380/220 V ou 220/127 V, completo; ref. 12W6I0 da Nilmariz ou equivalente</v>
          </cell>
          <cell r="C2323" t="str">
            <v>UN</v>
          </cell>
          <cell r="D2323">
            <v>81127.69</v>
          </cell>
        </row>
        <row r="2324">
          <cell r="A2324" t="str">
            <v>P.12.000.034083</v>
          </cell>
          <cell r="B2324" t="str">
            <v>Transformador abaixador, entrada 110/220 V, saída 24 V + 24 V, corrente secundário 6A; ref. TF 24/6 da Hayama, 24+24 6A da Líder, 00891 da Unitel, Trafo EL-6 da Fácil transformadores ou equivalente</v>
          </cell>
          <cell r="C2324" t="str">
            <v>UN</v>
          </cell>
          <cell r="D2324">
            <v>226.16</v>
          </cell>
        </row>
        <row r="2325">
          <cell r="A2325" t="str">
            <v>P.12.000.041001</v>
          </cell>
          <cell r="B2325" t="str">
            <v>Transformador de potência trifásico de 225kVA classe 15kV, a óleo</v>
          </cell>
          <cell r="C2325" t="str">
            <v>UN</v>
          </cell>
          <cell r="D2325">
            <v>32477.39</v>
          </cell>
        </row>
        <row r="2326">
          <cell r="A2326" t="str">
            <v>P.12.000.041005</v>
          </cell>
          <cell r="B2326" t="str">
            <v>Transformador de potência monofásico de 1000VA classe 15kV, a seco com fusíveis</v>
          </cell>
          <cell r="C2326" t="str">
            <v>UN</v>
          </cell>
          <cell r="D2326">
            <v>3153.92</v>
          </cell>
        </row>
        <row r="2327">
          <cell r="A2327" t="str">
            <v>P.12.000.041008</v>
          </cell>
          <cell r="B2327" t="str">
            <v>Transformador de potência monofásico de 2000VA classe 15kV, a seco com fusíveis</v>
          </cell>
          <cell r="C2327" t="str">
            <v>UN</v>
          </cell>
          <cell r="D2327">
            <v>3864.96</v>
          </cell>
        </row>
        <row r="2328">
          <cell r="A2328" t="str">
            <v>P.12.000.041010</v>
          </cell>
          <cell r="B2328" t="str">
            <v>Transformador de potência trifásico de 500 kVA, classe 15 kV, a seco</v>
          </cell>
          <cell r="C2328" t="str">
            <v>UN</v>
          </cell>
          <cell r="D2328">
            <v>58717.78</v>
          </cell>
        </row>
        <row r="2329">
          <cell r="A2329" t="str">
            <v>P.12.000.041011</v>
          </cell>
          <cell r="B2329" t="str">
            <v>Transformador de potência monofásico de 500VA classe 15kV, a seco, sem fusíveis</v>
          </cell>
          <cell r="C2329" t="str">
            <v>UN</v>
          </cell>
          <cell r="D2329">
            <v>2469.66</v>
          </cell>
        </row>
        <row r="2330">
          <cell r="A2330" t="str">
            <v>P.12.000.041012</v>
          </cell>
          <cell r="B2330" t="str">
            <v>Transformador de corrente 800-5 A janela; ref. DP88-800/5 da Sibratec, MES-100 da JNG, RH-90 da Renz, METSECT5DA080 da Schneider ou equivalente</v>
          </cell>
          <cell r="C2330" t="str">
            <v>UN</v>
          </cell>
          <cell r="D2330">
            <v>285.18</v>
          </cell>
        </row>
        <row r="2331">
          <cell r="A2331" t="str">
            <v>P.12.000.041015</v>
          </cell>
          <cell r="B2331" t="str">
            <v>Transformador de potência trifásico de 150kVA classe 15, a óleo</v>
          </cell>
          <cell r="C2331" t="str">
            <v>UN</v>
          </cell>
          <cell r="D2331">
            <v>23329.49</v>
          </cell>
        </row>
        <row r="2332">
          <cell r="A2332" t="str">
            <v>P.12.000.041016</v>
          </cell>
          <cell r="B2332" t="str">
            <v>Transformador de corrente 200-5A até 600-5A janela; ref. RH-78 da Renz, MES-60 da JNG ou equivalente</v>
          </cell>
          <cell r="C2332" t="str">
            <v>UN</v>
          </cell>
          <cell r="D2332">
            <v>190.16</v>
          </cell>
        </row>
        <row r="2333">
          <cell r="A2333" t="str">
            <v>P.12.000.041017</v>
          </cell>
          <cell r="B2333" t="str">
            <v>Transformador de corrente 1000-5A até 1500-5A janela; ref. RH-90 da Renz, SN157-0003554 da Soltran, 4NC5232-2FE21 da Siemens ou equivalente</v>
          </cell>
          <cell r="C2333" t="str">
            <v>UN</v>
          </cell>
          <cell r="D2333">
            <v>529.70000000000005</v>
          </cell>
        </row>
        <row r="2334">
          <cell r="A2334" t="str">
            <v>P.12.000.041021</v>
          </cell>
          <cell r="B2334" t="str">
            <v>Transformador de potência trifásico de 75kVA classe 15kV, a óleo</v>
          </cell>
          <cell r="C2334" t="str">
            <v>UN</v>
          </cell>
          <cell r="D2334">
            <v>20085.36</v>
          </cell>
        </row>
        <row r="2335">
          <cell r="A2335" t="str">
            <v>P.12.000.041024</v>
          </cell>
          <cell r="B2335" t="str">
            <v>Transformador de comando de 200 VA, tensão primária 440/380V e tensão secundária 220/127V; ref. 4AM70180AB420EB0 da Siemens ou equivalente</v>
          </cell>
          <cell r="C2335" t="str">
            <v>UN</v>
          </cell>
          <cell r="D2335">
            <v>492.82</v>
          </cell>
        </row>
        <row r="2336">
          <cell r="A2336" t="str">
            <v>P.12.000.041025</v>
          </cell>
          <cell r="B2336" t="str">
            <v>Transformador de potência trifásico de 300kVA classe 15kV, a óleo</v>
          </cell>
          <cell r="C2336" t="str">
            <v>UN</v>
          </cell>
          <cell r="D2336">
            <v>35696.720000000001</v>
          </cell>
        </row>
        <row r="2337">
          <cell r="A2337" t="str">
            <v>P.12.000.041026</v>
          </cell>
          <cell r="B2337" t="str">
            <v>Transformador de potência trifásico de 112,5kVA classe 15kV, a óleo</v>
          </cell>
          <cell r="C2337" t="str">
            <v>UN</v>
          </cell>
          <cell r="D2337">
            <v>17473.05</v>
          </cell>
        </row>
        <row r="2338">
          <cell r="A2338" t="str">
            <v>P.12.000.041035</v>
          </cell>
          <cell r="B2338" t="str">
            <v>Transformador de corrente 50-5A até 150-5 A janela; ref. ST-30, ST-42 da Sassi, METSECT5CC015 da Schneider, RH-78 da Renz ou equivalente</v>
          </cell>
          <cell r="C2338" t="str">
            <v>UN</v>
          </cell>
          <cell r="D2338">
            <v>192.17</v>
          </cell>
        </row>
        <row r="2339">
          <cell r="A2339" t="str">
            <v>P.12.000.041038</v>
          </cell>
          <cell r="B2339" t="str">
            <v>Transformador de potência trifásico de 500kVA, a seco com cabine</v>
          </cell>
          <cell r="C2339" t="str">
            <v>UN</v>
          </cell>
          <cell r="D2339">
            <v>73226.83</v>
          </cell>
        </row>
        <row r="2340">
          <cell r="A2340" t="str">
            <v>P.12.000.041039</v>
          </cell>
          <cell r="B2340" t="str">
            <v>Transformador de potência trifásico de 30 kVA, classe 1,2KV, impregnado em resina epoxi, a seco com cabine</v>
          </cell>
          <cell r="C2340" t="str">
            <v>UN</v>
          </cell>
          <cell r="D2340">
            <v>15263.62</v>
          </cell>
        </row>
        <row r="2341">
          <cell r="A2341" t="str">
            <v>P.12.000.041046</v>
          </cell>
          <cell r="B2341" t="str">
            <v>Transformador de potência trifásico de 750kVA, classe 15kV, a óleo</v>
          </cell>
          <cell r="C2341" t="str">
            <v>UN</v>
          </cell>
          <cell r="D2341">
            <v>75708.070000000007</v>
          </cell>
        </row>
        <row r="2342">
          <cell r="A2342" t="str">
            <v>P.12.000.041063</v>
          </cell>
          <cell r="B2342" t="str">
            <v>Transformador de potência trifásico de 750 kVA, classe 15 kV, IP33, 220V/127V, a seco</v>
          </cell>
          <cell r="C2342" t="str">
            <v>UN</v>
          </cell>
          <cell r="D2342">
            <v>93157.119999999995</v>
          </cell>
        </row>
        <row r="2343">
          <cell r="A2343" t="str">
            <v>P.12.000.041064</v>
          </cell>
          <cell r="B2343" t="str">
            <v>Transformador de potência trifásico de 300 kVA, classe 15 kV, a seco</v>
          </cell>
          <cell r="C2343" t="str">
            <v>UN</v>
          </cell>
          <cell r="D2343">
            <v>60493.06</v>
          </cell>
        </row>
        <row r="2344">
          <cell r="A2344" t="str">
            <v>P.12.000.041068</v>
          </cell>
          <cell r="B2344" t="str">
            <v>Transformador de potência trifásico de 45 kVA, classe 15 kV, a seco</v>
          </cell>
          <cell r="C2344" t="str">
            <v>UN</v>
          </cell>
          <cell r="D2344">
            <v>24854.86</v>
          </cell>
        </row>
        <row r="2345">
          <cell r="A2345" t="str">
            <v>P.12.000.041072</v>
          </cell>
          <cell r="B2345" t="str">
            <v>Transformador de potência trifásico de 500 kVA, classe 15kV-1,2kV, a óleo mineral, tipo pedestal (pad-mouted), (+6 TDC+6 Plug); referência comercial Contrafo ou equivalente</v>
          </cell>
          <cell r="C2345" t="str">
            <v>UN</v>
          </cell>
          <cell r="D2345">
            <v>116796.48</v>
          </cell>
        </row>
        <row r="2346">
          <cell r="A2346" t="str">
            <v>P.12.000.041080</v>
          </cell>
          <cell r="B2346" t="str">
            <v>Transformador trifásico a seco de 112,5 kVA, encapsulado em resina epóxi sob vácuo - 380/220V ou 220/127V</v>
          </cell>
          <cell r="C2346" t="str">
            <v>UN</v>
          </cell>
          <cell r="D2346">
            <v>31937.06</v>
          </cell>
        </row>
        <row r="2347">
          <cell r="A2347" t="str">
            <v>P.12.000.041081</v>
          </cell>
          <cell r="B2347" t="str">
            <v>Transformador trifásico a seco de 150 kVA/15kV, encapsulado resina epóxi sob vácuo, 220/127V-60Hz, tensão prim.13,8/13,2/12,6kV, lig. seg. estrela com neutro</v>
          </cell>
          <cell r="C2347" t="str">
            <v>UN</v>
          </cell>
          <cell r="D2347">
            <v>38280.29</v>
          </cell>
        </row>
        <row r="2348">
          <cell r="A2348" t="str">
            <v>P.12.000.041612</v>
          </cell>
          <cell r="B2348" t="str">
            <v>Transformador de potência trifásico de 500 kVA, classe 15 kV, a óleo</v>
          </cell>
          <cell r="C2348" t="str">
            <v>UN</v>
          </cell>
          <cell r="D2348">
            <v>56285.06</v>
          </cell>
        </row>
        <row r="2349">
          <cell r="A2349" t="str">
            <v>P.12.000.044670</v>
          </cell>
          <cell r="B2349" t="str">
            <v>Bobina mínima para disjuntor óleo</v>
          </cell>
          <cell r="C2349" t="str">
            <v>UN</v>
          </cell>
          <cell r="D2349">
            <v>1418.67</v>
          </cell>
        </row>
        <row r="2350">
          <cell r="A2350" t="str">
            <v>P.12.000.049753</v>
          </cell>
          <cell r="B2350" t="str">
            <v>Supressor de surto monofásico, In 4 a 11 kA, Imax. de surto de 12 até 15 kA, ref. 722.B.010.127 / 220 fabricação Clamper, DPS15275 fabricação Steck ou equivalente</v>
          </cell>
          <cell r="C2350" t="str">
            <v>UN</v>
          </cell>
          <cell r="D2350">
            <v>53.41</v>
          </cell>
        </row>
        <row r="2351">
          <cell r="A2351" t="str">
            <v>P.12.000.049754</v>
          </cell>
          <cell r="B2351" t="str">
            <v>Supressor de surto monofásico, In 20 KA, Imax. de surto de 50 até 80 KA; ref. Spw275-60 da Weg, VCl-Slim 60KA da Clamper, LK385 da Lukma ou equivalente</v>
          </cell>
          <cell r="C2351" t="str">
            <v>UN</v>
          </cell>
          <cell r="D2351">
            <v>200.39</v>
          </cell>
        </row>
        <row r="2352">
          <cell r="A2352" t="str">
            <v>P.12.000.049760</v>
          </cell>
          <cell r="B2352" t="str">
            <v>Tapete de borracha isolante elétrico de 1000x1000mm e espessura mínima de 4 mm na cor preto ou cinza, classe IV, para isolamento de tensão até 40 kV - com laudo</v>
          </cell>
          <cell r="C2352" t="str">
            <v>UN</v>
          </cell>
          <cell r="D2352">
            <v>330.04</v>
          </cell>
        </row>
        <row r="2353">
          <cell r="A2353" t="str">
            <v>P.12.000.049762</v>
          </cell>
          <cell r="B2353" t="str">
            <v>Dispositivo de proteção contra surto, classe 1, suportabilidade &lt;= 4 kV, 1 polo; F+N, F+T ou F/PEN, 240V/415V, TN-C, TN-S, TT e IT, curva de ensaio: 10/350µs; Iimp= 60 kA; ref. 6012 da Clamper, 810399SG da Embrastec ou equivalente</v>
          </cell>
          <cell r="C2353" t="str">
            <v>UN</v>
          </cell>
          <cell r="D2353">
            <v>691.8</v>
          </cell>
        </row>
        <row r="2354">
          <cell r="A2354" t="str">
            <v>P.12.000.049763</v>
          </cell>
          <cell r="B2354" t="str">
            <v>Dispositivo de proteção contra surto, classe 1, tipo cartuchos (plug in), 4 polos, 3F+N, 240V/415V, curva de ensaio 10/350µs, Iimp: 75 kA (25 kA por fase); ref. 5SD7 414-1 da Siemens ou equivalente</v>
          </cell>
          <cell r="C2354" t="str">
            <v>UN</v>
          </cell>
          <cell r="D2354">
            <v>7556.79</v>
          </cell>
        </row>
        <row r="2355">
          <cell r="A2355" t="str">
            <v>P.12.000.049764</v>
          </cell>
          <cell r="B2355" t="str">
            <v>Dispositivo de proteção contra surto, classe 3, suportabilidade &lt;= 1,5 kV, 1 polo; F+N / F+F, 230V/264V; TN-S, curva de ensaio: 8/20µs, Imax: 3 kA; ref. 5SD7 432-1 da Siemens ou equivalente</v>
          </cell>
          <cell r="C2355" t="str">
            <v>UN</v>
          </cell>
          <cell r="D2355">
            <v>835.53</v>
          </cell>
        </row>
        <row r="2356">
          <cell r="A2356" t="str">
            <v>P.12.000.049765</v>
          </cell>
          <cell r="B2356" t="str">
            <v>Dispositivo de proteção contra surto, classe 2, tipo cartuchos substituíveis (plug in), nível de proteção menor que 2,5 kV, 4 polos; 3F+N, 240V/415V, configuração de aterramento: TN-S, curva de ensaio: 8/20µs, In/Imax: 20kA/40kA; ref. 5SD7 464-1 da Sieme</v>
          </cell>
          <cell r="C2356" t="str">
            <v>UN</v>
          </cell>
          <cell r="D2356">
            <v>2690.46</v>
          </cell>
        </row>
        <row r="2357">
          <cell r="A2357" t="str">
            <v>P.12.000.090126</v>
          </cell>
          <cell r="B2357" t="str">
            <v>Capacitor de potência trifásico de 10kVAr, para 220V, frequência de 60Hz, com suporte de fixação</v>
          </cell>
          <cell r="C2357" t="str">
            <v>UN</v>
          </cell>
          <cell r="D2357">
            <v>1017.33</v>
          </cell>
        </row>
        <row r="2358">
          <cell r="A2358" t="str">
            <v>P.12.000.092019</v>
          </cell>
          <cell r="B2358" t="str">
            <v>Transformador de potência trifásico de 1000kVA classe 15kV, a seco com cabine</v>
          </cell>
          <cell r="C2358" t="str">
            <v>UN</v>
          </cell>
          <cell r="D2358">
            <v>107324.35</v>
          </cell>
        </row>
        <row r="2359">
          <cell r="A2359" t="str">
            <v>P.12.000.092146</v>
          </cell>
          <cell r="B2359" t="str">
            <v>Transformador de potência trifásico de 5 kVA a seco, encapsulado a vácuo em resina epóxi autoextinguível, com cabine em chapa de aço grau de proteção IP-23, uso abrigado, 380/220V ou 220/127V, frequência 60Hz, ref. SP Trafo, MVA ou equivalente</v>
          </cell>
          <cell r="C2359" t="str">
            <v>UN</v>
          </cell>
          <cell r="D2359">
            <v>4504.7</v>
          </cell>
        </row>
        <row r="2360">
          <cell r="A2360" t="str">
            <v>P.12.000.092147</v>
          </cell>
          <cell r="B2360" t="str">
            <v>Transformador de potência trifásico de 7,5 kVA a seco, encapsulado a vácuo em resina epóxi autoextinguível, com cabine em chapa de aço grau de proteção IP-23, uso abrigado, 380/220V ou 220/127V, frequência 60Hz, ref. SP Trafo, MVA ou equivalente</v>
          </cell>
          <cell r="C2360" t="str">
            <v>UN</v>
          </cell>
          <cell r="D2360">
            <v>4860.72</v>
          </cell>
        </row>
        <row r="2361">
          <cell r="A2361" t="str">
            <v>P.13.000.030521</v>
          </cell>
          <cell r="B2361" t="str">
            <v>Calha de aço com 4 tomadas 2P+T 250 V, com cabo até 2,5 mm tipo filtro de linha</v>
          </cell>
          <cell r="C2361" t="str">
            <v>UN</v>
          </cell>
          <cell r="D2361">
            <v>68.959999999999994</v>
          </cell>
        </row>
        <row r="2362">
          <cell r="A2362" t="str">
            <v>P.13.000.030526</v>
          </cell>
          <cell r="B2362" t="str">
            <v>Régua com 8 tomadas 2P+T 250 V, com cabo tipo filtro de linha</v>
          </cell>
          <cell r="C2362" t="str">
            <v>UN</v>
          </cell>
          <cell r="D2362">
            <v>91.54</v>
          </cell>
        </row>
        <row r="2363">
          <cell r="A2363" t="str">
            <v>P.13.000.030527</v>
          </cell>
          <cell r="B2363" t="str">
            <v>Régua com 12 tomadas 2P+T 250 V, com cabo tipo filtro de linha</v>
          </cell>
          <cell r="C2363" t="str">
            <v>UN</v>
          </cell>
          <cell r="D2363">
            <v>95.3</v>
          </cell>
        </row>
        <row r="2364">
          <cell r="A2364" t="str">
            <v>P.13.000.036121</v>
          </cell>
          <cell r="B2364" t="str">
            <v>Suporte e variador de luminosidade rotativo até 1000W 127/220V, com placa, na cor branca ou marfim, ref. Linha Siena da Alumbra</v>
          </cell>
          <cell r="C2364" t="str">
            <v>CJ</v>
          </cell>
          <cell r="D2364">
            <v>80.02</v>
          </cell>
        </row>
        <row r="2365">
          <cell r="A2365" t="str">
            <v>P.13.000.042203</v>
          </cell>
          <cell r="B2365" t="str">
            <v>Tomada para telefone 4P padrão Telebras, com placa</v>
          </cell>
          <cell r="C2365" t="str">
            <v>CJ</v>
          </cell>
          <cell r="D2365">
            <v>16.54</v>
          </cell>
        </row>
        <row r="2366">
          <cell r="A2366" t="str">
            <v>P.13.000.042284</v>
          </cell>
          <cell r="B2366" t="str">
            <v>Botão de comando duplo sem sinalização</v>
          </cell>
          <cell r="C2366" t="str">
            <v>UN</v>
          </cell>
          <cell r="D2366">
            <v>55.98</v>
          </cell>
        </row>
        <row r="2367">
          <cell r="A2367" t="str">
            <v>P.13.000.042285</v>
          </cell>
          <cell r="B2367" t="str">
            <v>Placa com ou sem furo, em poliestireno de 4´x 2´, ref. modelo Silentoque da Pial ou equivalente</v>
          </cell>
          <cell r="C2367" t="str">
            <v>UN</v>
          </cell>
          <cell r="D2367">
            <v>3.09</v>
          </cell>
        </row>
        <row r="2368">
          <cell r="A2368" t="str">
            <v>P.13.000.042286</v>
          </cell>
          <cell r="B2368" t="str">
            <v>Placa de 4´x 4´</v>
          </cell>
          <cell r="C2368" t="str">
            <v>UN</v>
          </cell>
          <cell r="D2368">
            <v>9.75</v>
          </cell>
        </row>
        <row r="2369">
          <cell r="A2369" t="str">
            <v>P.13.000.042289</v>
          </cell>
          <cell r="B2369" t="str">
            <v>Botoeira comando liga-desliga sem sinalizador, ref. 3SB06 01-7BG Siemens ou equivalente</v>
          </cell>
          <cell r="C2369" t="str">
            <v>UN</v>
          </cell>
          <cell r="D2369">
            <v>170.54</v>
          </cell>
        </row>
        <row r="2370">
          <cell r="A2370" t="str">
            <v>P.13.000.042290</v>
          </cell>
          <cell r="B2370" t="str">
            <v>Placa suporte (tampa) 4´x 2´ para áreas úmidas, grau de proteção IP55; ref. Schneider Electric, Scame ou equivalente</v>
          </cell>
          <cell r="C2370" t="str">
            <v>UN</v>
          </cell>
          <cell r="D2370">
            <v>42.45</v>
          </cell>
        </row>
        <row r="2371">
          <cell r="A2371" t="str">
            <v>P.13.000.042351</v>
          </cell>
          <cell r="B2371" t="str">
            <v>Tomada para TV, tipo pino Jack, com placa, ref. linha Trii da Tramontina, Simon, Pial Legrand, ou equivalente</v>
          </cell>
          <cell r="C2371" t="str">
            <v>UN</v>
          </cell>
          <cell r="D2371">
            <v>11.06</v>
          </cell>
        </row>
        <row r="2372">
          <cell r="A2372" t="str">
            <v>P.13.000.042354</v>
          </cell>
          <cell r="B2372" t="str">
            <v>Cigarra de embutir 50/60HZ até 127V, ref. PIAL 1140</v>
          </cell>
          <cell r="C2372" t="str">
            <v>UN</v>
          </cell>
          <cell r="D2372">
            <v>33.69</v>
          </cell>
        </row>
        <row r="2373">
          <cell r="A2373" t="str">
            <v>P.13.000.042461</v>
          </cell>
          <cell r="B2373" t="str">
            <v>Botoeira tipo cogumelo (bloco de contato+flange+frontal), com retenção, trava, gira para soltar (1NF), para quadro/painel; ref. CEW-Begm-0100000 da Weg, Lay5-BS54 da JNG, Metaltex, Margirius ou equivalente</v>
          </cell>
          <cell r="C2373" t="str">
            <v>UN</v>
          </cell>
          <cell r="D2373">
            <v>31.22</v>
          </cell>
        </row>
        <row r="2374">
          <cell r="A2374" t="str">
            <v>P.13.000.042470</v>
          </cell>
          <cell r="B2374" t="str">
            <v>Botoeira convencional para pedestre, ref. comercial Contransin, Portal sinalização ou equivalente</v>
          </cell>
          <cell r="C2374" t="str">
            <v>UN</v>
          </cell>
          <cell r="D2374">
            <v>370.32</v>
          </cell>
        </row>
        <row r="2375">
          <cell r="A2375" t="str">
            <v>P.13.000.042471</v>
          </cell>
          <cell r="B2375" t="str">
            <v>Botoeira sonora para deficientes visuais, padrão Contran. Res. 704-2017, ref. comercial Contransin, Interativa soluções ou equivalente</v>
          </cell>
          <cell r="C2375" t="str">
            <v>UN</v>
          </cell>
          <cell r="D2375">
            <v>3541.55</v>
          </cell>
        </row>
        <row r="2376">
          <cell r="A2376" t="str">
            <v>P.13.000.042540</v>
          </cell>
          <cell r="B2376" t="str">
            <v>Tomada blindada VHF/UHF, CATV e FM, (divisor de sinais), frequência 5Mhz a 1 GHz, ref. WT/275 TV/FM da Wadt, Force Line, Conecte, Multi, TMS ou equivalente</v>
          </cell>
          <cell r="C2376" t="str">
            <v>UN</v>
          </cell>
          <cell r="D2376">
            <v>13.03</v>
          </cell>
        </row>
        <row r="2377">
          <cell r="A2377" t="str">
            <v>P.13.000.045001</v>
          </cell>
          <cell r="B2377" t="str">
            <v>Caixa de passagem em chapa 18, com tampa parafusada, 10 x 10 x 8 cm</v>
          </cell>
          <cell r="C2377" t="str">
            <v>UN</v>
          </cell>
          <cell r="D2377">
            <v>12.21</v>
          </cell>
        </row>
        <row r="2378">
          <cell r="A2378" t="str">
            <v>P.13.000.045002</v>
          </cell>
          <cell r="B2378" t="str">
            <v>Caixa de passagem em chapa 18, com tampa parafusada, 15 x 15 x 8 cm</v>
          </cell>
          <cell r="C2378" t="str">
            <v>UN</v>
          </cell>
          <cell r="D2378">
            <v>19.989999999999998</v>
          </cell>
        </row>
        <row r="2379">
          <cell r="A2379" t="str">
            <v>P.13.000.045003</v>
          </cell>
          <cell r="B2379" t="str">
            <v>Caixa de passagem em chapa 18, com tampa parafusada, 20 x 20 x 10 cm</v>
          </cell>
          <cell r="C2379" t="str">
            <v>UN</v>
          </cell>
          <cell r="D2379">
            <v>25.66</v>
          </cell>
        </row>
        <row r="2380">
          <cell r="A2380" t="str">
            <v>P.13.000.045005</v>
          </cell>
          <cell r="B2380" t="str">
            <v>Caixa de passagem em chapa 18, com tampa parafusada, 30 x 30 x 12 cm</v>
          </cell>
          <cell r="C2380" t="str">
            <v>UN</v>
          </cell>
          <cell r="D2380">
            <v>56.89</v>
          </cell>
        </row>
        <row r="2381">
          <cell r="A2381" t="str">
            <v>P.13.000.045006</v>
          </cell>
          <cell r="B2381" t="str">
            <v>Caixa em PVC de 4´ x 2´</v>
          </cell>
          <cell r="C2381" t="str">
            <v>UN</v>
          </cell>
          <cell r="D2381">
            <v>3.44</v>
          </cell>
        </row>
        <row r="2382">
          <cell r="A2382" t="str">
            <v>P.13.000.045007</v>
          </cell>
          <cell r="B2382" t="str">
            <v>Caixa de passagem em chapa 18, com tampa parafusada, 40 x 40 x 15 cm</v>
          </cell>
          <cell r="C2382" t="str">
            <v>UN</v>
          </cell>
          <cell r="D2382">
            <v>157.41999999999999</v>
          </cell>
        </row>
        <row r="2383">
          <cell r="A2383" t="str">
            <v>P.13.000.045008</v>
          </cell>
          <cell r="B2383" t="str">
            <v>Caixa em PVC de 4´ x 4´</v>
          </cell>
          <cell r="C2383" t="str">
            <v>UN</v>
          </cell>
          <cell r="D2383">
            <v>7.12</v>
          </cell>
        </row>
        <row r="2384">
          <cell r="A2384" t="str">
            <v>P.13.000.045009</v>
          </cell>
          <cell r="B2384" t="str">
            <v>Caixa de passagem em chapa 18, com tampa parafusada, 50 x 50 x 15 cm</v>
          </cell>
          <cell r="C2384" t="str">
            <v>UN</v>
          </cell>
          <cell r="D2384">
            <v>215.08</v>
          </cell>
        </row>
        <row r="2385">
          <cell r="A2385" t="str">
            <v>P.13.000.045012</v>
          </cell>
          <cell r="B2385" t="str">
            <v>Caixa de tomada pré-zincado a fogo/galvanizado e tampa basculante, 2 x (25 x 70 mm), ref. 145-01R da Mopa</v>
          </cell>
          <cell r="C2385" t="str">
            <v>UN</v>
          </cell>
          <cell r="D2385">
            <v>191.98</v>
          </cell>
        </row>
        <row r="2386">
          <cell r="A2386" t="str">
            <v>P.13.000.045013</v>
          </cell>
          <cell r="B2386" t="str">
            <v>Caixa de tomada pré-zincado a fogo/galvanizado e tampa basculante, 3 x (25 x 70 mm), ref. 145-02R da Mopa</v>
          </cell>
          <cell r="C2386" t="str">
            <v>UN</v>
          </cell>
          <cell r="D2386">
            <v>229.11</v>
          </cell>
        </row>
        <row r="2387">
          <cell r="A2387" t="str">
            <v>P.13.000.045014</v>
          </cell>
          <cell r="B2387" t="str">
            <v>Caixa de tomada pré-zincado a fogo/galvanizado e tampa basculante com rebaixo, 4 x (25 x 70 mm), ref. VL 4.38.4 da Valeman ou equivalente</v>
          </cell>
          <cell r="C2387" t="str">
            <v>UN</v>
          </cell>
          <cell r="D2387">
            <v>371.8</v>
          </cell>
        </row>
        <row r="2388">
          <cell r="A2388" t="str">
            <v>P.13.000.045021</v>
          </cell>
          <cell r="B2388" t="str">
            <v>Caixa em PVC octogonal de 4´x 4´</v>
          </cell>
          <cell r="C2388" t="str">
            <v>UN</v>
          </cell>
          <cell r="D2388">
            <v>7.87</v>
          </cell>
        </row>
        <row r="2389">
          <cell r="A2389" t="str">
            <v>P.13.000.045028</v>
          </cell>
          <cell r="B2389" t="str">
            <v>Tomada para telefone, tipo RJ11(2 fios); ref.09996 Pial</v>
          </cell>
          <cell r="C2389" t="str">
            <v>UN</v>
          </cell>
          <cell r="D2389">
            <v>22.09</v>
          </cell>
        </row>
        <row r="2390">
          <cell r="A2390" t="str">
            <v>P.13.000.045046</v>
          </cell>
          <cell r="B2390" t="str">
            <v>Caixa de tomada 4" x 4" em alumínio para piso, com saída de 3/4" ou 1", ref. Tramontina, Stamplac, Olivo ou equivalente</v>
          </cell>
          <cell r="C2390" t="str">
            <v>UN</v>
          </cell>
          <cell r="D2390">
            <v>22.21</v>
          </cell>
        </row>
        <row r="2391">
          <cell r="A2391" t="str">
            <v>P.13.000.045047</v>
          </cell>
          <cell r="B2391" t="str">
            <v>Anel de regulagem 4" x 4" em alumínio para tomada de piso, ref. Tramontina, Stamplac, Olivo ou equivalente</v>
          </cell>
          <cell r="C2391" t="str">
            <v>UN</v>
          </cell>
          <cell r="D2391">
            <v>15.6</v>
          </cell>
        </row>
        <row r="2392">
          <cell r="A2392" t="str">
            <v>P.13.000.045049</v>
          </cell>
          <cell r="B2392" t="str">
            <v>Placa/espelho em latão escovado 4´ x 4´, para 02 tomadas 2P+T</v>
          </cell>
          <cell r="C2392" t="str">
            <v>UN</v>
          </cell>
          <cell r="D2392">
            <v>31.18</v>
          </cell>
        </row>
        <row r="2393">
          <cell r="A2393" t="str">
            <v>P.13.000.045050</v>
          </cell>
          <cell r="B2393" t="str">
            <v>Placa/espelho em latão escovado 4´ x 4´, para 01 tomada 2P+T</v>
          </cell>
          <cell r="C2393" t="str">
            <v>UN</v>
          </cell>
          <cell r="D2393">
            <v>27.07</v>
          </cell>
        </row>
        <row r="2394">
          <cell r="A2394" t="str">
            <v>P.13.000.045064</v>
          </cell>
          <cell r="B2394" t="str">
            <v>Caixa de passagem para condicionamento de ar tipo Split de 39 x 22 x 6 cm, com saída de dreno único na vertical, sem tampa, ref. CPP-00-5U, Poloar ou equivalente</v>
          </cell>
          <cell r="C2394" t="str">
            <v>UN</v>
          </cell>
          <cell r="D2394">
            <v>29.6</v>
          </cell>
        </row>
        <row r="2395">
          <cell r="A2395" t="str">
            <v>P.13.000.045135</v>
          </cell>
          <cell r="B2395" t="str">
            <v>Caixa de ferro chapa 20, estampada, de 4´ x 2´</v>
          </cell>
          <cell r="C2395" t="str">
            <v>UN</v>
          </cell>
          <cell r="D2395">
            <v>4.8</v>
          </cell>
        </row>
        <row r="2396">
          <cell r="A2396" t="str">
            <v>P.13.000.045136</v>
          </cell>
          <cell r="B2396" t="str">
            <v>Caixa de ferro chapa 20, estampada octogonal, de 3´ x 3´</v>
          </cell>
          <cell r="C2396" t="str">
            <v>UN</v>
          </cell>
          <cell r="D2396">
            <v>2.89</v>
          </cell>
        </row>
        <row r="2397">
          <cell r="A2397" t="str">
            <v>P.13.000.045137</v>
          </cell>
          <cell r="B2397" t="str">
            <v>Caixa de ferro chapa 20, estampada, de 4´ x 4´</v>
          </cell>
          <cell r="C2397" t="str">
            <v>UN</v>
          </cell>
          <cell r="D2397">
            <v>5.28</v>
          </cell>
        </row>
        <row r="2398">
          <cell r="A2398" t="str">
            <v>P.13.000.045140</v>
          </cell>
          <cell r="B2398" t="str">
            <v>Caixa de ferro chapa 20, estampada octogonal FM, de 4´ x 4´</v>
          </cell>
          <cell r="C2398" t="str">
            <v>UN</v>
          </cell>
          <cell r="D2398">
            <v>8</v>
          </cell>
        </row>
        <row r="2399">
          <cell r="A2399" t="str">
            <v>P.13.000.045501</v>
          </cell>
          <cell r="B2399" t="str">
            <v>Interruptor com 1 tecla (simples), com placa</v>
          </cell>
          <cell r="C2399" t="str">
            <v>CJ</v>
          </cell>
          <cell r="D2399">
            <v>8.9</v>
          </cell>
        </row>
        <row r="2400">
          <cell r="A2400" t="str">
            <v>P.13.000.045502</v>
          </cell>
          <cell r="B2400" t="str">
            <v>Interruptor com 1 tecla (paralelo), com placa</v>
          </cell>
          <cell r="C2400" t="str">
            <v>CJ</v>
          </cell>
          <cell r="D2400">
            <v>12.42</v>
          </cell>
        </row>
        <row r="2401">
          <cell r="A2401" t="str">
            <v>P.13.000.045503</v>
          </cell>
          <cell r="B2401" t="str">
            <v>Interruptor bipolar tecla dupla (simples), com placa</v>
          </cell>
          <cell r="C2401" t="str">
            <v>CJ</v>
          </cell>
          <cell r="D2401">
            <v>32.5</v>
          </cell>
        </row>
        <row r="2402">
          <cell r="A2402" t="str">
            <v>P.13.000.045504</v>
          </cell>
          <cell r="B2402" t="str">
            <v>Interruptor com 1 tecla dupla paralela e placa, ref. mod. 2108 da Pial ou equivalente</v>
          </cell>
          <cell r="C2402" t="str">
            <v>CJ</v>
          </cell>
          <cell r="D2402">
            <v>42.68</v>
          </cell>
        </row>
        <row r="2403">
          <cell r="A2403" t="str">
            <v>P.13.000.045506</v>
          </cell>
          <cell r="B2403" t="str">
            <v>Interruptor com 2 teclas (simples), com placa</v>
          </cell>
          <cell r="C2403" t="str">
            <v>CJ</v>
          </cell>
          <cell r="D2403">
            <v>18.13</v>
          </cell>
        </row>
        <row r="2404">
          <cell r="A2404" t="str">
            <v>P.13.000.045507</v>
          </cell>
          <cell r="B2404" t="str">
            <v>Interruptor com 2 teclas (simples/paralelo), placa</v>
          </cell>
          <cell r="C2404" t="str">
            <v>CJ</v>
          </cell>
          <cell r="D2404">
            <v>11.95</v>
          </cell>
        </row>
        <row r="2405">
          <cell r="A2405" t="str">
            <v>P.13.000.045509</v>
          </cell>
          <cell r="B2405" t="str">
            <v>Interruptor com 2 teclas (paralelo), com placa</v>
          </cell>
          <cell r="C2405" t="str">
            <v>CJ</v>
          </cell>
          <cell r="D2405">
            <v>13.25</v>
          </cell>
        </row>
        <row r="2406">
          <cell r="A2406" t="str">
            <v>P.13.000.045512</v>
          </cell>
          <cell r="B2406" t="str">
            <v>Interruptor com 3 teclas (simples), com placa</v>
          </cell>
          <cell r="C2406" t="str">
            <v>CJ</v>
          </cell>
          <cell r="D2406">
            <v>27.6</v>
          </cell>
        </row>
        <row r="2407">
          <cell r="A2407" t="str">
            <v>P.13.000.045513</v>
          </cell>
          <cell r="B2407" t="str">
            <v>Interruptor 3 teclas (2 simples / 1 paralelo), com placa</v>
          </cell>
          <cell r="C2407" t="str">
            <v>CJ</v>
          </cell>
          <cell r="D2407">
            <v>15.03</v>
          </cell>
        </row>
        <row r="2408">
          <cell r="A2408" t="str">
            <v>P.13.000.045514</v>
          </cell>
          <cell r="B2408" t="str">
            <v>Interruptor 3 teclas (1 simples / 2 paralelos), com placa</v>
          </cell>
          <cell r="C2408" t="str">
            <v>CJ</v>
          </cell>
          <cell r="D2408">
            <v>22.61</v>
          </cell>
        </row>
        <row r="2409">
          <cell r="A2409" t="str">
            <v>P.13.000.045559</v>
          </cell>
          <cell r="B2409" t="str">
            <v>Caixa para tomada de energia, RJ, sobressalente, interruptor, espelho para rodapé duplo, 2x30x40 / 2x40x40 / 2x30x60mm, ref. 3112PT Real Perfil ou equivalente</v>
          </cell>
          <cell r="C2409" t="str">
            <v>UN</v>
          </cell>
          <cell r="D2409">
            <v>18.36</v>
          </cell>
        </row>
        <row r="2410">
          <cell r="A2410" t="str">
            <v>P.13.000.045564</v>
          </cell>
          <cell r="B2410" t="str">
            <v>Pulsador 2A-250V para minuteria (lâmpada gravada) com placa, ref. 1103 da Pial Legrand ou equivalente</v>
          </cell>
          <cell r="C2410" t="str">
            <v>CJ</v>
          </cell>
          <cell r="D2410">
            <v>13.65</v>
          </cell>
        </row>
        <row r="2411">
          <cell r="A2411" t="str">
            <v>P.13.000.045566</v>
          </cell>
          <cell r="B2411" t="str">
            <v>Chave de nível tipo boia pendular (pera), com contato micro switch 10A / 250Vca, com cabo em PVC ou neoprene até 15 metros, ref. LC-100 da Incontrol, série 140-PP-15 da Nivetec ou equivalente</v>
          </cell>
          <cell r="C2411" t="str">
            <v>UN</v>
          </cell>
          <cell r="D2411">
            <v>393.83</v>
          </cell>
        </row>
        <row r="2412">
          <cell r="A2412" t="str">
            <v>P.13.000.045570</v>
          </cell>
          <cell r="B2412" t="str">
            <v>Tomada 2P+T, 16A de sobrepor, 380/440V, ref. SN-3009 IP 44 da Steck + plugue; ref. SN-3079 IP 44 da Steck</v>
          </cell>
          <cell r="C2412" t="str">
            <v>CJ</v>
          </cell>
          <cell r="D2412">
            <v>250.87</v>
          </cell>
        </row>
        <row r="2413">
          <cell r="A2413" t="str">
            <v>P.13.000.045572</v>
          </cell>
          <cell r="B2413" t="str">
            <v>Tomada 2P+T, 10A - 250V, completa; ref. 054343 da Pial Legrand ou equivalente</v>
          </cell>
          <cell r="C2413" t="str">
            <v>CJ</v>
          </cell>
          <cell r="D2413">
            <v>11.03</v>
          </cell>
        </row>
        <row r="2414">
          <cell r="A2414" t="str">
            <v>P.13.000.045573</v>
          </cell>
          <cell r="B2414" t="str">
            <v>Tomada 2P+T, 20A - 250V, completa; ref. 054344 da Pial Legrand ou equivalente</v>
          </cell>
          <cell r="C2414" t="str">
            <v>CJ</v>
          </cell>
          <cell r="D2414">
            <v>15.24</v>
          </cell>
        </row>
        <row r="2415">
          <cell r="A2415" t="str">
            <v>P.13.000.045574</v>
          </cell>
          <cell r="B2415" t="str">
            <v>Conjunto 02 tomadas 2P+T 10A, completa; ref. 054345 da Pial Legrand ou equivalente</v>
          </cell>
          <cell r="C2415" t="str">
            <v>CJ</v>
          </cell>
          <cell r="D2415">
            <v>23.62</v>
          </cell>
        </row>
        <row r="2416">
          <cell r="A2416" t="str">
            <v>P.13.000.045575</v>
          </cell>
          <cell r="B2416" t="str">
            <v>Conjunto 01 interruptor simples e 01 tomada 2P+T 10A, completa - ref. 054346 da Pial Legrand ou equivalente</v>
          </cell>
          <cell r="C2416" t="str">
            <v>CJ</v>
          </cell>
          <cell r="D2416">
            <v>22.63</v>
          </cell>
        </row>
        <row r="2417">
          <cell r="A2417" t="str">
            <v>P.13.000.045576</v>
          </cell>
          <cell r="B2417" t="str">
            <v>Conjunto 02 interruptores simples e 01 tomada 2P+T 10A, completa - ref. 054348 da Pial Legrand ou equivalente</v>
          </cell>
          <cell r="C2417" t="str">
            <v>CJ</v>
          </cell>
          <cell r="D2417">
            <v>30.31</v>
          </cell>
        </row>
        <row r="2418">
          <cell r="A2418" t="str">
            <v>P.13.000.045614</v>
          </cell>
          <cell r="B2418" t="str">
            <v>Tomada industrial 3P+T, de 32A para 220/240V, com carcaça, prensa cabos, aliviador de tensão e tampa trava; ref. S-4209 Steck ou equivalente</v>
          </cell>
          <cell r="C2418" t="str">
            <v>CJ</v>
          </cell>
          <cell r="D2418">
            <v>263.27999999999997</v>
          </cell>
        </row>
        <row r="2419">
          <cell r="A2419" t="str">
            <v>P.13.000.050036</v>
          </cell>
          <cell r="B2419" t="str">
            <v>Conector RJ-45, fêmea, categoria 6, ref. 50491 fabricação Policom, 6150 47 Pial Plus fabricação Legrand, ou equivalente</v>
          </cell>
          <cell r="C2419" t="str">
            <v>UN</v>
          </cell>
          <cell r="D2419">
            <v>35.380000000000003</v>
          </cell>
        </row>
        <row r="2420">
          <cell r="A2420" t="str">
            <v>P.13.000.062809</v>
          </cell>
          <cell r="B2420" t="str">
            <v>Tomada de energia quadrada com rabicho, cor preta ou vermelha de 10 A, 250V, ref. VL 4.50.5.12/2PQ ou 4.50.5.12/2VQ da Valemam ou equivalente</v>
          </cell>
          <cell r="C2420" t="str">
            <v>UN</v>
          </cell>
          <cell r="D2420">
            <v>10.76</v>
          </cell>
        </row>
        <row r="2421">
          <cell r="A2421" t="str">
            <v>P.13.000.062816</v>
          </cell>
          <cell r="B2421" t="str">
            <v>Poste condutor metálico com pintura eletrostática, para distribuição com suporte para tomadas elétrica e RJ, altura de 3 m; ref. MAX PC.3000 da Maxtil, LF1300 da Lifer, VL 8.01 da Valeman, ME 8.01 da Hoffman ou equivalente</v>
          </cell>
          <cell r="C2421" t="str">
            <v>UN</v>
          </cell>
          <cell r="D2421">
            <v>731.06</v>
          </cell>
        </row>
        <row r="2422">
          <cell r="A2422" t="str">
            <v>P.13.000.067507</v>
          </cell>
          <cell r="B2422" t="str">
            <v>Plugue 2P+T de 10A 250V, ref. 615801 / 615811 / 615821 da Pial ou equivalente</v>
          </cell>
          <cell r="C2422" t="str">
            <v>UN</v>
          </cell>
          <cell r="D2422">
            <v>7.02</v>
          </cell>
        </row>
        <row r="2423">
          <cell r="A2423" t="str">
            <v>P.13.000.067508</v>
          </cell>
          <cell r="B2423" t="str">
            <v>Plugue prolongador 2P+T 10 A 250 V, NBR 14136, ref. 615804 / 615814 / 615824 da Pial ou equivalente</v>
          </cell>
          <cell r="C2423" t="str">
            <v>UN</v>
          </cell>
          <cell r="D2423">
            <v>8.6199999999999992</v>
          </cell>
        </row>
        <row r="2424">
          <cell r="A2424" t="str">
            <v>P.13.000.090396</v>
          </cell>
          <cell r="B2424" t="str">
            <v>Botão sinalizador frontal, ref.3SB30 da Siemens ou equivalente</v>
          </cell>
          <cell r="C2424" t="str">
            <v>UN</v>
          </cell>
          <cell r="D2424">
            <v>92.23</v>
          </cell>
        </row>
        <row r="2425">
          <cell r="A2425" t="str">
            <v>P.13.000.091223</v>
          </cell>
          <cell r="B2425" t="str">
            <v>Módulo de tomada universal 2P+T de 10A - 250V, sistema X, para canaleta/perfilado, com encaixe rápido e tampa; ref. Tramontina, Fame, Pial Legrand ou equivalente</v>
          </cell>
          <cell r="C2425" t="str">
            <v>CJ</v>
          </cell>
          <cell r="D2425">
            <v>16.84</v>
          </cell>
        </row>
        <row r="2426">
          <cell r="A2426" t="str">
            <v>P.13.000.091231</v>
          </cell>
          <cell r="B2426" t="str">
            <v>Tomada industrial 3P+T de 63A, para 220/240V, ref. S-4549 fabricação Steck ou equivalente</v>
          </cell>
          <cell r="C2426" t="str">
            <v>CJ</v>
          </cell>
          <cell r="D2426">
            <v>229.43</v>
          </cell>
        </row>
        <row r="2427">
          <cell r="A2427" t="str">
            <v>P.14.000.046003</v>
          </cell>
          <cell r="B2427" t="str">
            <v>Lâmpada halógena Palito, base R7s bilateral 300W 110/220V, compr. 118mm; ref. 91750/91436 QuartzLine GE, ref. Haloline 64703/64701 Osram</v>
          </cell>
          <cell r="C2427" t="str">
            <v>UN</v>
          </cell>
          <cell r="D2427">
            <v>14.67</v>
          </cell>
        </row>
        <row r="2428">
          <cell r="A2428" t="str">
            <v>P.14.000.046507</v>
          </cell>
          <cell r="B2428" t="str">
            <v>Lâmpada fluorescente tubular comum 16W, base Bipino, bilateral; ref. TLDRS16W-CO-25 da Philips ou equivalente</v>
          </cell>
          <cell r="C2428" t="str">
            <v>UN</v>
          </cell>
          <cell r="D2428">
            <v>10.220000000000001</v>
          </cell>
        </row>
        <row r="2429">
          <cell r="A2429" t="str">
            <v>P.14.000.046508</v>
          </cell>
          <cell r="B2429" t="str">
            <v>Lâmpada fluorescente compacta sem reator integrado, base G24d-2 18W-2U duplo; ref. D18W/21-827 da Duluz, 840 da Osram, PL-C/2P18W/827 ou 840 da Philips ou equivalente</v>
          </cell>
          <cell r="C2429" t="str">
            <v>UN</v>
          </cell>
          <cell r="D2429">
            <v>16.82</v>
          </cell>
        </row>
        <row r="2430">
          <cell r="A2430" t="str">
            <v>P.14.000.046510</v>
          </cell>
          <cell r="B2430" t="str">
            <v>Lâmpada fluorescente tubular comum 20W, base Bipino bilateral; ref. L20 LDE Osram, TLTRS20W-ELD-25 Philips ou equivalente</v>
          </cell>
          <cell r="C2430" t="str">
            <v>UN</v>
          </cell>
          <cell r="D2430">
            <v>11.27</v>
          </cell>
        </row>
        <row r="2431">
          <cell r="A2431" t="str">
            <v>P.14.000.046511</v>
          </cell>
          <cell r="B2431" t="str">
            <v>Lâmpada fluorescente tubular comum 40W, base Bipino bilateral; ref. Universal 85858 GE, L40LDE Osram, TLTRS40W-ELD-25 Philips ou equivalente</v>
          </cell>
          <cell r="C2431" t="str">
            <v>UN</v>
          </cell>
          <cell r="D2431">
            <v>11.42</v>
          </cell>
        </row>
        <row r="2432">
          <cell r="A2432" t="str">
            <v>P.14.000.046512</v>
          </cell>
          <cell r="B2432" t="str">
            <v>Lâmpada fluorescente tubular comum 15W, base bipino, Bilateral; ref. Convencional 29534 GE, L15-LD Osram, TLD15W-ELD-25 Philips ou equivalente</v>
          </cell>
          <cell r="C2432" t="str">
            <v>UN</v>
          </cell>
          <cell r="D2432">
            <v>23.82</v>
          </cell>
        </row>
        <row r="2433">
          <cell r="A2433" t="str">
            <v>P.14.000.046514</v>
          </cell>
          <cell r="B2433" t="str">
            <v>Lâmpada fluorescente compacta longa sem reator interado, base 2G11 36W-1U-longa, simples; ref. L36W/21 da Dulux, 830 ou 31/840 da Osram ou equivalente</v>
          </cell>
          <cell r="C2433" t="str">
            <v>UN</v>
          </cell>
          <cell r="D2433">
            <v>36.53</v>
          </cell>
        </row>
        <row r="2434">
          <cell r="A2434" t="str">
            <v>P.14.000.046518</v>
          </cell>
          <cell r="B2434" t="str">
            <v>Lâmpada de vapor metálico tubular base G12 de 70W; referência comercial CDM-T 70 da Philips ou equivalente</v>
          </cell>
          <cell r="C2434" t="str">
            <v>UN</v>
          </cell>
          <cell r="D2434">
            <v>133.69999999999999</v>
          </cell>
        </row>
        <row r="2435">
          <cell r="A2435" t="str">
            <v>P.14.000.046519</v>
          </cell>
          <cell r="B2435" t="str">
            <v>Lâmpada vapor metálico tubular base G12 de 150W; ref. HCI-T 150 da Osram, CDM-T 150 da Philips ou equivalente</v>
          </cell>
          <cell r="C2435" t="str">
            <v>UN</v>
          </cell>
          <cell r="D2435">
            <v>128.57</v>
          </cell>
        </row>
        <row r="2436">
          <cell r="A2436" t="str">
            <v>P.14.000.046522</v>
          </cell>
          <cell r="B2436" t="str">
            <v>Lâmpada fluorescente compacta eletrônica, reator integrado, base E-27, 25W-3U, triplo 110/220V; referência comercial G35097 ou G38026 da Ozli do Brasil ou equivalente</v>
          </cell>
          <cell r="C2436" t="str">
            <v>UN</v>
          </cell>
          <cell r="D2436">
            <v>15.24</v>
          </cell>
        </row>
        <row r="2437">
          <cell r="A2437" t="str">
            <v>P.14.000.046524</v>
          </cell>
          <cell r="B2437" t="str">
            <v>Lâmpada incandescente halógena refletora PAR20, base E27 de 50W - 220V; ref. Halopar 20 64832 Osram ou equivalente</v>
          </cell>
          <cell r="C2437" t="str">
            <v>UN</v>
          </cell>
          <cell r="D2437">
            <v>35.119999999999997</v>
          </cell>
        </row>
        <row r="2438">
          <cell r="A2438" t="str">
            <v>P.14.000.046535</v>
          </cell>
          <cell r="B2438" t="str">
            <v>Lâmpada halógena com refletor dicroico de 50 W 12 V, ref. Decostar 51 Titan 60° GU5.3 da Osram ou equivalente</v>
          </cell>
          <cell r="C2438" t="str">
            <v>UN</v>
          </cell>
          <cell r="D2438">
            <v>24.71</v>
          </cell>
        </row>
        <row r="2439">
          <cell r="A2439" t="str">
            <v>P.14.000.046540</v>
          </cell>
          <cell r="B2439" t="str">
            <v>Lâmpada fluorescente tubular, base bipino bilateral de 28 W, ref. T5 HE Lumilux, 28W/840 da Osram, TL5 Essential 28W/8401SL Philips, ou equivalente</v>
          </cell>
          <cell r="C2439" t="str">
            <v>UN</v>
          </cell>
          <cell r="D2439">
            <v>13.58</v>
          </cell>
        </row>
        <row r="2440">
          <cell r="A2440" t="str">
            <v>P.14.000.046547</v>
          </cell>
          <cell r="B2440" t="str">
            <v>Lâmpada fluorescente tubular com camada trifósforo, base bipino bilateral, de 32 W; ref. TLDRS32W-S84 da Philips ou equivalente</v>
          </cell>
          <cell r="C2440" t="str">
            <v>UN</v>
          </cell>
          <cell r="D2440">
            <v>14.3</v>
          </cell>
        </row>
        <row r="2441">
          <cell r="A2441" t="str">
            <v>P.14.000.046604</v>
          </cell>
          <cell r="B2441" t="str">
            <v>Lâmpada LED tubular HO-T8, base G13, 36 a 40W, 3400 a 4000 Lm, cor 4000 a 6500K, vida útil mínimo 25.000 horas; referência comercial T8-LED-G13-40-150-65-3C da Glight ou equivalente</v>
          </cell>
          <cell r="C2441" t="str">
            <v>UN</v>
          </cell>
          <cell r="D2441">
            <v>86.92</v>
          </cell>
        </row>
        <row r="2442">
          <cell r="A2442" t="str">
            <v>P.14.000.046614</v>
          </cell>
          <cell r="B2442" t="str">
            <v>Lâmpada LED 13,5W, base E-27, cor branca quente ou fria, bivolt, temperatura 3.000K ou 6500K, fluxo luminoso mínimo de 1400lm</v>
          </cell>
          <cell r="C2442" t="str">
            <v>UN</v>
          </cell>
          <cell r="D2442">
            <v>30.08</v>
          </cell>
        </row>
        <row r="2443">
          <cell r="A2443" t="str">
            <v>P.14.000.046621</v>
          </cell>
          <cell r="B2443" t="str">
            <v>Lâmpada fluorescente compacta sem reator integrado, base G24q-3 26W-2U duplo, ref. Dulux D/E 26W/827 ou 840 da Osram ou equivalente</v>
          </cell>
          <cell r="C2443" t="str">
            <v>UN</v>
          </cell>
          <cell r="D2443">
            <v>19.37</v>
          </cell>
        </row>
        <row r="2444">
          <cell r="A2444" t="str">
            <v>P.14.000.046622</v>
          </cell>
          <cell r="B2444" t="str">
            <v>Lâmpada LED tubular T8, base G13 de 9 a 10W, 900 até 1050 Im, cor 4000 a 6500K, vida útil mínimo 25.000 horas, garantia mínima de 3 anos pelo fabricante, ref. Essential LEDtube 600mm 9W da Philips, Tubo LED T8 10W/4000 600 mm da Osram ou equivalente</v>
          </cell>
          <cell r="C2444" t="str">
            <v>UN</v>
          </cell>
          <cell r="D2444">
            <v>20.04</v>
          </cell>
        </row>
        <row r="2445">
          <cell r="A2445" t="str">
            <v>P.14.000.046623</v>
          </cell>
          <cell r="B2445" t="str">
            <v>Lâmpada LED tubular T8, base G13 - 18 a 20W, 1850 até 2000 lm, cor 4000 a 6500K, vida útil mín. 25.000 horas; ref. Essential LEDtube 1200mm 18W 840/865 Philips, Tubo LED T8 - 20W/4000/5000/6500 1200mm da Osram ou equivalente</v>
          </cell>
          <cell r="C2445" t="str">
            <v>UN</v>
          </cell>
          <cell r="D2445">
            <v>35.42</v>
          </cell>
        </row>
        <row r="2446">
          <cell r="A2446" t="str">
            <v>P.14.000.090586</v>
          </cell>
          <cell r="B2446" t="str">
            <v>Lâmpada fluorescente tubular comum 32W, base Bipino bilateral; ref.12028 GE, F032/CW-640 Osram, TLDRS32W-CO25 Philips ou equivalente</v>
          </cell>
          <cell r="C2446" t="str">
            <v>UN</v>
          </cell>
          <cell r="D2446">
            <v>10.56</v>
          </cell>
        </row>
        <row r="2447">
          <cell r="A2447" t="str">
            <v>P.14.000.091202</v>
          </cell>
          <cell r="B2447" t="str">
            <v>Lâmpada fluorescente compacta sem reator integrado,base G-23 9W-1U simples, ref. BIAXS9W da GE, Dulux, S9W/41 da Osram ou equivalente</v>
          </cell>
          <cell r="C2447" t="str">
            <v>UN</v>
          </cell>
          <cell r="D2447">
            <v>12.5</v>
          </cell>
        </row>
        <row r="2448">
          <cell r="A2448" t="str">
            <v>P.14.000.091203</v>
          </cell>
          <cell r="B2448" t="str">
            <v>Lâmpada fluorescente compacta sem reator integrado, base G-24D-3 26W-2U duplo; ref. D26 W / 41-827 da Dulux, 840 da Osram, PL-C / 2 P26 W / 827 ou 840 da Philips ou equivalente</v>
          </cell>
          <cell r="C2448" t="str">
            <v>UN</v>
          </cell>
          <cell r="D2448">
            <v>19.09</v>
          </cell>
        </row>
        <row r="2449">
          <cell r="A2449" t="str">
            <v>P.14.000.092180</v>
          </cell>
          <cell r="B2449" t="str">
            <v>Lâmpada fluorescente compacta eletrônica, reator integrado, base E27, 15W 3U triplo 110/220V; ref. Triple BIAX eletrônica GE, Dulux Energy Saver Osram, G28101-110W ou G28831-220W da Ozli do Brasil ou equivalente</v>
          </cell>
          <cell r="C2449" t="str">
            <v>UN</v>
          </cell>
          <cell r="D2449">
            <v>14.95</v>
          </cell>
        </row>
        <row r="2450">
          <cell r="A2450" t="str">
            <v>P.14.000.092181</v>
          </cell>
          <cell r="B2450" t="str">
            <v>Lâmpada fluorescente compacta eletrônica com reator integrado, base E27; 20W-3U triplo 110/220V; ref. Triple BIAX eletrônica da GE, DULUX Energy Saver da Osram ou equivalente</v>
          </cell>
          <cell r="C2450" t="str">
            <v>UN</v>
          </cell>
          <cell r="D2450">
            <v>13.38</v>
          </cell>
        </row>
        <row r="2451">
          <cell r="A2451" t="str">
            <v>P.14.000.092182</v>
          </cell>
          <cell r="B2451" t="str">
            <v>Lâmpada fluorescente compacta eletrônica, reator integrado, base E27; 23W-3U, 110/220V; ref. Universal da Philips ou equivalente</v>
          </cell>
          <cell r="C2451" t="str">
            <v>UN</v>
          </cell>
          <cell r="D2451">
            <v>19.73</v>
          </cell>
        </row>
        <row r="2452">
          <cell r="A2452" t="str">
            <v>P.14.000.092185</v>
          </cell>
          <cell r="B2452" t="str">
            <v>Lâmpada vapor metálico tubular, base RX7s bilateral 70W; ref. HQI-TS 70 da Osram, MHN-TD70 da Philips ou equivalente</v>
          </cell>
          <cell r="C2452" t="str">
            <v>UN</v>
          </cell>
          <cell r="D2452">
            <v>78.36</v>
          </cell>
        </row>
        <row r="2453">
          <cell r="A2453" t="str">
            <v>P.15.000.031401</v>
          </cell>
          <cell r="B2453" t="str">
            <v>Luminária LED embutir tipo balizador 3W, bivolt, para caixa de 4x2, pintura epóxi branco/preto, corpo alumínio injetado, difusor translúcido, 2700K a 3000K; ref. St1314 da Starlumen, BALI42 da Ames ou equivalente</v>
          </cell>
          <cell r="C2453" t="str">
            <v>UN</v>
          </cell>
          <cell r="D2453">
            <v>49.8</v>
          </cell>
        </row>
        <row r="2454">
          <cell r="A2454" t="str">
            <v>P.15.000.031407</v>
          </cell>
          <cell r="B2454" t="str">
            <v>Luminária blindada tipo arandela, com suporte articulado, globo em vidro liso incolor e grade de proteção, para lâmpada LED; ref. Tramontina ou equivalente</v>
          </cell>
          <cell r="C2454" t="str">
            <v>UN</v>
          </cell>
          <cell r="D2454">
            <v>165.84</v>
          </cell>
        </row>
        <row r="2455">
          <cell r="A2455" t="str">
            <v>P.15.000.031434</v>
          </cell>
          <cell r="B2455" t="str">
            <v>Luminária LED redonda de sobrepor, potência de 17 a 19W, fluxo luminoso de 1900 a 2000 lm, temperatura cor 4000K, com difusor recuado translucido, ref. AL 0350 da Ajalumi, ARM99-83 C da ARM, EF72-S2000840 da Lumicenter, PL 644/LED20W TL da Prolumi ou equ</v>
          </cell>
          <cell r="C2455" t="str">
            <v>UN</v>
          </cell>
          <cell r="D2455">
            <v>261.73</v>
          </cell>
        </row>
        <row r="2456">
          <cell r="A2456" t="str">
            <v>P.15.000.031435</v>
          </cell>
          <cell r="B2456" t="str">
            <v>Projetor LED, potência 30W, IP65, 6500K, bivolt; ref. RSPM-30WBF da Iluminim; RSPM-30WBF, 438718 da Brilia ou equivalente</v>
          </cell>
          <cell r="C2456" t="str">
            <v>UN</v>
          </cell>
          <cell r="D2456">
            <v>54.66</v>
          </cell>
        </row>
        <row r="2457">
          <cell r="A2457" t="str">
            <v>P.15.000.031437</v>
          </cell>
          <cell r="B2457" t="str">
            <v>Projetor LED verde retangular, foco orientável, fixação em parede ou piso, bivolt, a prova d´água IP65, ângulo de abertura 120°, fluxo luminoso 400 lm, potência de 7,5 W; ref. Ecoforce ou equivalente</v>
          </cell>
          <cell r="C2457" t="str">
            <v>UN</v>
          </cell>
          <cell r="D2457">
            <v>28.68</v>
          </cell>
        </row>
        <row r="2458">
          <cell r="A2458" t="str">
            <v>P.15.000.034006</v>
          </cell>
          <cell r="B2458" t="str">
            <v>Luminária hermética sobrepor para lampada LED ou Fluorescente de 2x28 W, bivolt, corpo em ABS e difusor em policarbonato, IP65, ref. Osram, Ayla ou equivalente</v>
          </cell>
          <cell r="C2458" t="str">
            <v>UN</v>
          </cell>
          <cell r="D2458">
            <v>104.71</v>
          </cell>
        </row>
        <row r="2459">
          <cell r="A2459" t="str">
            <v>P.15.000.034084</v>
          </cell>
          <cell r="B2459" t="str">
            <v>Luminária quadrada de sobrepor, difusor translucido, para 4 lâmpadas fluorescentes tubulares 14/16/18W, ref. FSA-36 da Lumalux, L40S416B da AMES, 750416 LC da ARM, PL 289/42 TL da Prolumi, CHT10-S416ACL da Lumicenter, AL 7760 da Ajalumi ou equivalente</v>
          </cell>
          <cell r="C2459" t="str">
            <v>UN</v>
          </cell>
          <cell r="D2459">
            <v>207.22</v>
          </cell>
        </row>
        <row r="2460">
          <cell r="A2460" t="str">
            <v>P.15.000.034101</v>
          </cell>
          <cell r="B2460" t="str">
            <v>Luminária industrial pendente tipo calha aberta instalação em perfilado com gancho I-45 para 1/2 lâmpadas fluorescentes 14W, ref. CR216RF da AMES, 681214 BC da ARM, FAN04-S214 da Lumicenter, PL 204/214 da Prolumi ou equivalente</v>
          </cell>
          <cell r="C2460" t="str">
            <v>UN</v>
          </cell>
          <cell r="D2460">
            <v>73.78</v>
          </cell>
        </row>
        <row r="2461">
          <cell r="A2461" t="str">
            <v>P.15.000.034102</v>
          </cell>
          <cell r="B2461" t="str">
            <v>Luminária industrial pendente tipo calha aberta instalação em perfilado com gancho I-45 para 1 ou 2 lâmpadas fluorescentes 28/54W, ref. CR232RF da AMES, 681228 BC  da ARM, FAN04-S228 da Lumicenter, PL 204/228 da Prolumi ou equivalente</v>
          </cell>
          <cell r="C2461" t="str">
            <v>UN</v>
          </cell>
          <cell r="D2461">
            <v>100.14</v>
          </cell>
        </row>
        <row r="2462">
          <cell r="A2462" t="str">
            <v>P.15.000.034104</v>
          </cell>
          <cell r="B2462" t="str">
            <v>Luminária retangular de sobrepor tipo calha aberta com refletor e aletas parabólicas para 2 lâmpadas fluorescentes 28/54W; ref. DBL 3391 2x28W da Light Tool, LS 503 da Intral, FAA06-S228 da Lumicenter, 720228BC da ARM ou equivalente</v>
          </cell>
          <cell r="C2462" t="str">
            <v>UN</v>
          </cell>
          <cell r="D2462">
            <v>166.72</v>
          </cell>
        </row>
        <row r="2463">
          <cell r="A2463" t="str">
            <v>P.15.000.034106</v>
          </cell>
          <cell r="B2463" t="str">
            <v>Luminária retangular de embutir tipo calha aberta com refletor em alumínio de alto brilho para 2 lâmpadas fluorescentes 28/54W, ref. CE228RF da AMES, 130228 BC da ARM, FAN06-E228 da Lumicenter, PL 381/228 da Prolumi ou equivalente</v>
          </cell>
          <cell r="C2463" t="str">
            <v>UN</v>
          </cell>
          <cell r="D2463">
            <v>96.05</v>
          </cell>
        </row>
        <row r="2464">
          <cell r="A2464" t="str">
            <v>P.15.000.034109</v>
          </cell>
          <cell r="B2464" t="str">
            <v>Luminária triangular de sobrepor tipo arandela para 1 lâmpada fluorescente compacta de 15/20/23W, ref. AI-03 da Lumalux, ART225 da AMES, ARM99-510 C da ARM, PL 727/126 da Prolumi, AL 2001 da Ajalumi ou equivalente</v>
          </cell>
          <cell r="C2464" t="str">
            <v>UN</v>
          </cell>
          <cell r="D2464">
            <v>75.86</v>
          </cell>
        </row>
        <row r="2465">
          <cell r="A2465" t="str">
            <v>P.15.000.034118</v>
          </cell>
          <cell r="B2465" t="str">
            <v>Luminária LED retangular, sobrepor, de 38 a 41W, 3690 a 4800 lm, 220V, temper. cor 4000K, difusor translúcido, AL 0756 Ajalumi, SM-755/2LED LC ARM, FSA-72 Lumalux, PL PL 389/2LED19 ON TL Prolumi, LHT42-S4000840 Lumicenter ou equivalente</v>
          </cell>
          <cell r="C2465" t="str">
            <v>UN</v>
          </cell>
          <cell r="D2465">
            <v>334.29</v>
          </cell>
        </row>
        <row r="2466">
          <cell r="A2466" t="str">
            <v>P.15.000.034120</v>
          </cell>
          <cell r="B2466" t="str">
            <v>Luminária LED redonda, embutir, 9 a 12W, fluxo luminoso 800 a 1060 lm, 220V, temperatura cor 4000K, difusor translúcido, ref.  AL 0185 da Ajalumi, ARM-702/1 LED da ARM, EF70-E0850840 da Lumicenter, PL 616/LED15W TL da Prolumi ou equivalente</v>
          </cell>
          <cell r="C2466" t="str">
            <v>UN</v>
          </cell>
          <cell r="D2466">
            <v>147.80000000000001</v>
          </cell>
        </row>
        <row r="2467">
          <cell r="A2467" t="str">
            <v>P.15.000.034123</v>
          </cell>
          <cell r="B2467" t="str">
            <v>Luminária LED redonta de embutir tipo balizador, para piso, potência 6W, 300lm / 360 lm, temperatura de cor 2700K/3000K, bivolt; ref. comercial: LM615 da Luminatti, ESL6 da Ames ou equivalente</v>
          </cell>
          <cell r="C2467" t="str">
            <v>UN</v>
          </cell>
          <cell r="D2467">
            <v>136.47</v>
          </cell>
        </row>
        <row r="2468">
          <cell r="A2468" t="str">
            <v>P.15.000.034124</v>
          </cell>
          <cell r="B2468" t="str">
            <v>Luminária para travessia de pedestres leds , com relés e braço articulado, ref. DI-955/01.034.CET25, relê MP-3263, braço DTVS-BA-TB-3212.1 da Repume ou equivalente</v>
          </cell>
          <cell r="C2468" t="str">
            <v>UN</v>
          </cell>
          <cell r="D2468">
            <v>1331.95</v>
          </cell>
        </row>
        <row r="2469">
          <cell r="A2469" t="str">
            <v>P.15.000.034127</v>
          </cell>
          <cell r="B2469" t="str">
            <v>Luminária LED retangular para poste, 14.160 a 17475 lm, IRC&gt;=70, temperatura cor 5000K/6000K, eficiência 118lm/W, IP&gt;=66, ref. FLED 120-SS06 da Fortlight, LEX01-S3M750 da Lumicenter, SL DURA-115 da Ledstar-Unicoba, GL216 da Glight ou equivalente</v>
          </cell>
          <cell r="C2469" t="str">
            <v>UN</v>
          </cell>
          <cell r="D2469">
            <v>1234.68</v>
          </cell>
        </row>
        <row r="2470">
          <cell r="A2470" t="str">
            <v>P.15.000.034128</v>
          </cell>
          <cell r="B2470" t="str">
            <v>Luminária LED retangular para parede/piso de 11.838 a 12.150lm, IRC&gt;=70, temperatura cor 5000/6000 K, IP&gt;=66, eficiência 135lm/W, potência 86W/120W; ref. FLED 100-RR25 da Fortlight, LEX11-S3M750 da Lumicenter, CLF-MP100 da Conexled ou equivalente</v>
          </cell>
          <cell r="C2470" t="str">
            <v>UN</v>
          </cell>
          <cell r="D2470">
            <v>837.42</v>
          </cell>
        </row>
        <row r="2471">
          <cell r="A2471" t="str">
            <v>P.15.000.034129</v>
          </cell>
          <cell r="B2471" t="str">
            <v>Luminária LED retangular para poste, 6250lm a 6674lm, eficiência mín.113 lm/W, IRC&gt;=70, temperatura cor 5000/6500 K, IP&gt;=54, ref. CLU-M60 da Conexled, TK SL-50 da Ledstar, GL216 50 da Glight ou equivalente</v>
          </cell>
          <cell r="C2471" t="str">
            <v>UN</v>
          </cell>
          <cell r="D2471">
            <v>889.66</v>
          </cell>
        </row>
        <row r="2472">
          <cell r="A2472" t="str">
            <v>P.15.000.034131</v>
          </cell>
          <cell r="B2472" t="str">
            <v>Luminária LED retangular para poste, eficiência minima 14.083 lm, eficiência min.135 lm/W, potência 104W; ref. CLP-A100U da Conexled ou equivalente</v>
          </cell>
          <cell r="C2472" t="str">
            <v>UN</v>
          </cell>
          <cell r="D2472">
            <v>720.11</v>
          </cell>
        </row>
        <row r="2473">
          <cell r="A2473" t="str">
            <v>P.15.000.034133</v>
          </cell>
          <cell r="B2473" t="str">
            <v>Luminária retangular tipo arandela externa, (axlxp) 40x13x8cm, com difusor em polietileno ou vidro leitoso, com dois soquetes E27, diversas cores</v>
          </cell>
          <cell r="C2473" t="str">
            <v>UN</v>
          </cell>
          <cell r="D2473">
            <v>113.24</v>
          </cell>
        </row>
        <row r="2474">
          <cell r="A2474" t="str">
            <v>P.15.000.034134</v>
          </cell>
          <cell r="B2474" t="str">
            <v>Luminária LED retangular para poste, eficiência minima 27.624 lm, eficiência min. 135 lm/W, potência 204W; ref. CLP-A200U da Conexled ou equivalente</v>
          </cell>
          <cell r="C2474" t="str">
            <v>UN</v>
          </cell>
          <cell r="D2474">
            <v>1200.8900000000001</v>
          </cell>
        </row>
        <row r="2475">
          <cell r="A2475" t="str">
            <v>P.15.000.034200</v>
          </cell>
          <cell r="B2475" t="str">
            <v>Luminária LED solar integrada para poste, com suporte para fixação; ref. linha Sahy CLS-UF80 da Conexled, Atlas All in One 80W da Fotovolt,  EIF-80W da Lightsolar ou equivalente</v>
          </cell>
          <cell r="C2475" t="str">
            <v>UN</v>
          </cell>
          <cell r="D2475">
            <v>6958.88</v>
          </cell>
        </row>
        <row r="2476">
          <cell r="A2476" t="str">
            <v>P.15.000.045618</v>
          </cell>
          <cell r="B2476" t="str">
            <v>Módulo tomada RJ-45 1 posto, referência Alumbra linha Belise ou equivalente</v>
          </cell>
          <cell r="C2476" t="str">
            <v>UN</v>
          </cell>
          <cell r="D2476">
            <v>57.97</v>
          </cell>
        </row>
        <row r="2477">
          <cell r="A2477" t="str">
            <v>P.15.000.046012</v>
          </cell>
          <cell r="B2477" t="str">
            <v>Luminária quadrada de embutir tipo calha aberta com aletas planas para 2 lâmpadas fluorescentes compactas de 18/26W, ref. EDQ-46 da Lumalux, RE227AL da AMES, 1202E27 BC da ARM, PF90-E226 da Lumicenter, PL 688/226 da Prolumi ou equivalente</v>
          </cell>
          <cell r="C2477" t="str">
            <v>UN</v>
          </cell>
          <cell r="D2477">
            <v>61.85</v>
          </cell>
        </row>
        <row r="2478">
          <cell r="A2478" t="str">
            <v>P.15.000.046028</v>
          </cell>
          <cell r="B2478" t="str">
            <v>Projetor retangular fechado, com alojamento para reator, para lâmpada vapor metálico ou de sódio de 150 a 400 W, ref. Tropico TPE3170 ou equivalente</v>
          </cell>
          <cell r="C2478" t="str">
            <v>UN</v>
          </cell>
          <cell r="D2478">
            <v>1263.93</v>
          </cell>
        </row>
        <row r="2479">
          <cell r="A2479" t="str">
            <v>P.15.000.046030</v>
          </cell>
          <cell r="B2479" t="str">
            <v>Braço em tubo de ferro galvanizado a fogo, de 1´ x 1,00m, para fixação de uma luminária externa; ref. Trópico ou equivalente</v>
          </cell>
          <cell r="C2479" t="str">
            <v>UN</v>
          </cell>
          <cell r="D2479">
            <v>69.88</v>
          </cell>
        </row>
        <row r="2480">
          <cell r="A2480" t="str">
            <v>P.15.000.046031</v>
          </cell>
          <cell r="B2480" t="str">
            <v>Luminária redonda de embutir com difusor recuado para 1 ou 2 lâmpadas fluorescentes compactas de 15/18/20/23/26W; ref. EDR-45 da Lumalux, YEE410 da AMES, ARM99-ML539 C da ARM, PL 613/226 da Prolumi, AL 1761 da Ajalumi ou equivalente</v>
          </cell>
          <cell r="C2480" t="str">
            <v>UN</v>
          </cell>
          <cell r="D2480">
            <v>95.54</v>
          </cell>
        </row>
        <row r="2481">
          <cell r="A2481" t="str">
            <v>P.15.000.046046</v>
          </cell>
          <cell r="B2481" t="str">
            <v>Projetor retangular fechado com aletas, para lâmpada vapor metálico 1000/2000 W, vapor sódio 1000 W; ref. TPE 3260/20 da Trópico ou equivalente</v>
          </cell>
          <cell r="C2481" t="str">
            <v>UN</v>
          </cell>
          <cell r="D2481">
            <v>577.22</v>
          </cell>
        </row>
        <row r="2482">
          <cell r="A2482" t="str">
            <v>P.15.000.046047</v>
          </cell>
          <cell r="B2482" t="str">
            <v>Projetor retangular fechado, ref. Projeto F5096</v>
          </cell>
          <cell r="C2482" t="str">
            <v>UN</v>
          </cell>
          <cell r="D2482">
            <v>710.25</v>
          </cell>
        </row>
        <row r="2483">
          <cell r="A2483" t="str">
            <v>P.15.000.046048</v>
          </cell>
          <cell r="B2483" t="str">
            <v>Projetor retangular fechado para lâmpadas vapor metálico e vapor de sódio 250/400W</v>
          </cell>
          <cell r="C2483" t="str">
            <v>UN</v>
          </cell>
          <cell r="D2483">
            <v>443.51</v>
          </cell>
        </row>
        <row r="2484">
          <cell r="A2484" t="str">
            <v>P.15.000.046049</v>
          </cell>
          <cell r="B2484" t="str">
            <v>Projetor cônico fechado, para lâmpadas v. metálico e v. sódio 250/400W, mista 250/500W, ref.TPE320/4 Tropico, DI-295 Repume ou equivalente</v>
          </cell>
          <cell r="C2484" t="str">
            <v>UN</v>
          </cell>
          <cell r="D2484">
            <v>808.43</v>
          </cell>
        </row>
        <row r="2485">
          <cell r="A2485" t="str">
            <v>P.15.000.046050</v>
          </cell>
          <cell r="B2485" t="str">
            <v>Projetor LED modular de 150 a 200W, eficiência minima de 125 l/W, ref. CLF-MP200C da Conexled, HRS-200 da H2xtech, RFL180-B502-002 da LED ou equivalente</v>
          </cell>
          <cell r="C2485" t="str">
            <v>UN</v>
          </cell>
          <cell r="D2485">
            <v>1009.49</v>
          </cell>
        </row>
        <row r="2486">
          <cell r="A2486" t="str">
            <v>P.15.000.046064</v>
          </cell>
          <cell r="B2486" t="str">
            <v>Luminária retangular de sobrepor tipo calha aberta para 2 lâmpadas fluorescentes tubulares de 32W, ref. CN10-S232 da Lumicenter ou equivalente</v>
          </cell>
          <cell r="C2486" t="str">
            <v>UN</v>
          </cell>
          <cell r="D2486">
            <v>54.91</v>
          </cell>
        </row>
        <row r="2487">
          <cell r="A2487" t="str">
            <v>P.15.000.046068</v>
          </cell>
          <cell r="B2487" t="str">
            <v>Luminária retangular de sobrepor tipo calha aberta para 4 lâmpadas fluorescentes tubulares de 32W, ref. CN10-S432 da Lumicenter ou equivalente</v>
          </cell>
          <cell r="C2487" t="str">
            <v>UN</v>
          </cell>
          <cell r="D2487">
            <v>59.77</v>
          </cell>
        </row>
        <row r="2488">
          <cell r="A2488" t="str">
            <v>P.15.000.046071</v>
          </cell>
          <cell r="B2488" t="str">
            <v>Luminária retangular de sobrepor tipo calha aberta com refletor em alumínio de alto brilho para 2 lâmpadas fluorescentes 32/36W, ref. CS232RF da AMES, CAN03-S232 da Lumicenter, PL 228/24 da Prolumi ou equivalente</v>
          </cell>
          <cell r="C2488" t="str">
            <v>UN</v>
          </cell>
          <cell r="D2488">
            <v>120.89</v>
          </cell>
        </row>
        <row r="2489">
          <cell r="A2489" t="str">
            <v>P.15.000.046093</v>
          </cell>
          <cell r="B2489" t="str">
            <v>Luminária decorativa tipo poste balizador, com altura aproximada de 500mm a 600mm; ref. E210M da Ames Iluminação, 532 FM Lustres, ST222V da Starlumen, Ecoforce ou equivalente</v>
          </cell>
          <cell r="C2489" t="str">
            <v>UN</v>
          </cell>
          <cell r="D2489">
            <v>90.71</v>
          </cell>
        </row>
        <row r="2490">
          <cell r="A2490" t="str">
            <v>P.15.000.046106</v>
          </cell>
          <cell r="B2490" t="str">
            <v>Luminária fechada retangular tipo pétala pequena, com alojamento para reator, ref. DP-2198-01, DP-2198-02 da Projeto ou equivalente</v>
          </cell>
          <cell r="C2490" t="str">
            <v>UN</v>
          </cell>
          <cell r="D2490">
            <v>358.75</v>
          </cell>
        </row>
        <row r="2491">
          <cell r="A2491" t="str">
            <v>P.15.000.046107</v>
          </cell>
          <cell r="B2491" t="str">
            <v>Luminária fechada retangular tipo pétala grande, com alojamento para reator, ref. DP-2305-01 da Projeto</v>
          </cell>
          <cell r="C2491" t="str">
            <v>UN</v>
          </cell>
          <cell r="D2491">
            <v>377.93</v>
          </cell>
        </row>
        <row r="2492">
          <cell r="A2492" t="str">
            <v>P.15.000.046109</v>
          </cell>
          <cell r="B2492" t="str">
            <v>Plafon de plástico e/ou PVC, para acabamento de ponto de luz, com soquete E-27, ref. PF1 ou PF2 da Wetzel</v>
          </cell>
          <cell r="C2492" t="str">
            <v>UN</v>
          </cell>
          <cell r="D2492">
            <v>6.46</v>
          </cell>
        </row>
        <row r="2493">
          <cell r="A2493" t="str">
            <v>P.15.000.046175</v>
          </cell>
          <cell r="B2493" t="str">
            <v>Luminária quadrada de embutir tipo calha aberta refletor e aleta parabólicas em alumínio para 4 lâmpadas fluorescentes 14/16/18W, ref. CE416AL-N da AMES, 101416 BC da ARM, CAA1-E416 da Lumicenter, PL 375/42 da Prolumi ou equivalente</v>
          </cell>
          <cell r="C2493" t="str">
            <v>UN</v>
          </cell>
          <cell r="D2493">
            <v>200.2</v>
          </cell>
        </row>
        <row r="2494">
          <cell r="A2494" t="str">
            <v>P.15.000.046177</v>
          </cell>
          <cell r="B2494" t="str">
            <v>Luminária de embutir redonda com foco orientável e acessórios antiofuscante, para 1 lâmpada dicroica de 50 W, base GZ-10; ref. linha face plana IL0073-GZ Interlight ou equivalente</v>
          </cell>
          <cell r="C2494" t="str">
            <v>UN</v>
          </cell>
          <cell r="D2494">
            <v>36.35</v>
          </cell>
        </row>
        <row r="2495">
          <cell r="A2495" t="str">
            <v>P.15.000.046347</v>
          </cell>
          <cell r="B2495" t="str">
            <v>Luminária redonda de embutir com refletor em alumínio para 2 lâmpadas fluorescentes compactas duplas de 18/26W, ref. EDR-30 da Lumalux, YE410 da AMES, ARM99-702 C da ARM , PL 613/226 da Prolumi, AL 1501 da Ajalumi ou equivalente</v>
          </cell>
          <cell r="C2495" t="str">
            <v>UN</v>
          </cell>
          <cell r="D2495">
            <v>62.83</v>
          </cell>
        </row>
        <row r="2496">
          <cell r="A2496" t="str">
            <v>P.15.000.046348</v>
          </cell>
          <cell r="B2496" t="str">
            <v>Luminária retangular de embutir assimétrica para 1 lâmpada fluorescente tubular de 14W, ref. FEA-62 da Lumalux, LE32WLL da AMES, 136114 BC da ARM, FAN03-E114 da Lumicenter, PL 381/114 ASS da Prolumi ou equivalente</v>
          </cell>
          <cell r="C2496" t="str">
            <v>UN</v>
          </cell>
          <cell r="D2496">
            <v>110.95</v>
          </cell>
        </row>
        <row r="2497">
          <cell r="A2497" t="str">
            <v>P.15.000.046349</v>
          </cell>
          <cell r="B2497" t="str">
            <v>Luminária redonda de sobrepor ou pendente com difusor para facho concentrado para 1 lâmpada vapor metálico elipsoidal de 250 / 400W; ref. LI2020C da AMES, PL 421 20" da Prolumi ou equivalente</v>
          </cell>
          <cell r="C2497" t="str">
            <v>UN</v>
          </cell>
          <cell r="D2497">
            <v>380.85</v>
          </cell>
        </row>
        <row r="2498">
          <cell r="A2498" t="str">
            <v>P.15.000.046351</v>
          </cell>
          <cell r="B2498" t="str">
            <v>Luminária retangular de embutir tipo calha aberta com refletor assimétrico em alumínio para 2 lâmpadas fluorescentes 28/54W, ref. FEA-62 da Lumalux, 136228 BC da ARM, PL 381/228 ASS da Prolumi, FAN03-E228 da Lumicenter ou equivalente</v>
          </cell>
          <cell r="C2498" t="str">
            <v>UN</v>
          </cell>
          <cell r="D2498">
            <v>149.63</v>
          </cell>
        </row>
        <row r="2499">
          <cell r="A2499" t="str">
            <v>P.15.000.046568</v>
          </cell>
          <cell r="B2499" t="str">
            <v>Luminária redonda de sobrepor com difusor em vidro temperado jateado para 1 ou 2 lâmpadas fluorescentes compactas de 18/26W; ref. PFD-03 da Lumalux, YE510G da AMES, ARM99-2018 C da ARM, PL 644/226 da Prolumi, AL 3001/G da Ajalumi ou equivalente</v>
          </cell>
          <cell r="C2499" t="str">
            <v>UN</v>
          </cell>
          <cell r="D2499">
            <v>69.099999999999994</v>
          </cell>
        </row>
        <row r="2500">
          <cell r="A2500" t="str">
            <v>P.15.000.046585</v>
          </cell>
          <cell r="B2500" t="str">
            <v>Luminária industrial pendente refletor prismático sem alojamento para reator, lâmpadas sódio/metálico/mista 150/250/400W, ref. DI-850 e DI-855 da Repume</v>
          </cell>
          <cell r="C2500" t="str">
            <v>UN</v>
          </cell>
          <cell r="D2500">
            <v>158.63</v>
          </cell>
        </row>
        <row r="2501">
          <cell r="A2501" t="str">
            <v>P.15.000.049559</v>
          </cell>
          <cell r="B2501" t="str">
            <v>Laço lateral duplo para cabo 4 15kV</v>
          </cell>
          <cell r="C2501" t="str">
            <v>UN</v>
          </cell>
          <cell r="D2501">
            <v>9.85</v>
          </cell>
        </row>
        <row r="2502">
          <cell r="A2502" t="str">
            <v>P.15.000.049560</v>
          </cell>
          <cell r="B2502" t="str">
            <v>Laço pre-formado de topo para cabo CA 4 AWG</v>
          </cell>
          <cell r="C2502" t="str">
            <v>UN</v>
          </cell>
          <cell r="D2502">
            <v>6.04</v>
          </cell>
        </row>
        <row r="2503">
          <cell r="A2503" t="str">
            <v>P.15.000.090205</v>
          </cell>
          <cell r="B2503" t="str">
            <v>Luminária LED quadrada, sobrepor, de 15 a 24W fluxo lum. 1363 a 1800 lm, 220V, temper. de cor 4000 K, difusor prismático transparente; ref. 400-24/1 LED da ARM, EF75-S2000840, difusor leitoso Lumicenter, PL 289/LED18W TL Prolumi ou equivalente</v>
          </cell>
          <cell r="C2503" t="str">
            <v>UN</v>
          </cell>
          <cell r="D2503">
            <v>265.58</v>
          </cell>
        </row>
        <row r="2504">
          <cell r="A2504" t="str">
            <v>P.15.000.090331</v>
          </cell>
          <cell r="B2504" t="str">
            <v>Luminária blindada retangular embutir para lâmpadas vapor sódio 70W, PLE 18/26W; referência comercial Shomei SBL 630/2, Telbra EY 31-2, Repume DI-140/A ou equivalente</v>
          </cell>
          <cell r="C2504" t="str">
            <v>UN</v>
          </cell>
          <cell r="D2504">
            <v>320.11</v>
          </cell>
        </row>
        <row r="2505">
          <cell r="A2505" t="str">
            <v>P.15.000.091173</v>
          </cell>
          <cell r="B2505" t="str">
            <v>Luminária blindada oval de sobrepor em alumínio fundido ou arandela, para lâmpada fluorescente compacta</v>
          </cell>
          <cell r="C2505" t="str">
            <v>UN</v>
          </cell>
          <cell r="D2505">
            <v>102.55</v>
          </cell>
        </row>
        <row r="2506">
          <cell r="A2506" t="str">
            <v>P.15.000.091242</v>
          </cell>
          <cell r="B2506" t="str">
            <v>Luminária blindada de sobrepor ou pendente para 1 lâmpada fluorescente 32/36/40 W, ref. HT 01S132 da Lumicenter ou equivalente</v>
          </cell>
          <cell r="C2506" t="str">
            <v>UN</v>
          </cell>
          <cell r="D2506">
            <v>294</v>
          </cell>
        </row>
        <row r="2507">
          <cell r="A2507" t="str">
            <v>P.15.000.091243</v>
          </cell>
          <cell r="B2507" t="str">
            <v>Luminária blindada de sobrepor ou pendente para 2 lâmpadas fluorescentes 32/36/40 W, ref. HT01S232 da Lumicenter ou equivalente</v>
          </cell>
          <cell r="C2507" t="str">
            <v>UN</v>
          </cell>
          <cell r="D2507">
            <v>230.61</v>
          </cell>
        </row>
        <row r="2508">
          <cell r="A2508" t="str">
            <v>P.15.000.091298</v>
          </cell>
          <cell r="B2508" t="str">
            <v>Luminária retangular de embutir tipo calha fechada com difusor plano em acrílico para 2 lâmpadas fluorescentes de 28/32/36/54W; ref. CE232DL-N da AMES, 152228 LC da ARM, FHT07-E228 da Lumicenter, PL 389/24 TL da Prolumi ou equivalente</v>
          </cell>
          <cell r="C2508" t="str">
            <v>UN</v>
          </cell>
          <cell r="D2508">
            <v>160.71</v>
          </cell>
        </row>
        <row r="2509">
          <cell r="A2509" t="str">
            <v>P.15.000.091336</v>
          </cell>
          <cell r="B2509" t="str">
            <v>Luminária retangular de sobrepor tipo calha fechada difusor em acrílico translúcido p/2 lâmpadas fluorescentes 28/32/36/54W, ref. L40S232B AMES, 750228 LC da ARM, FHT05-S228 Lumicenter, PL 289/24 TL Prolumi, AL 7551.2FT28 Ajalumi ou equivalente</v>
          </cell>
          <cell r="C2509" t="str">
            <v>UN</v>
          </cell>
          <cell r="D2509">
            <v>160.38</v>
          </cell>
        </row>
        <row r="2510">
          <cell r="A2510" t="str">
            <v>P.15.000.092173</v>
          </cell>
          <cell r="B2510" t="str">
            <v>Luminária pública fechada pétala pequena em alumínio fundido, refrator lente em vidro temperado, ref. DI-1031V da Repume, LX-17/3 da Lumel ou equivalente</v>
          </cell>
          <cell r="C2510" t="str">
            <v>UN</v>
          </cell>
          <cell r="D2510">
            <v>558.04999999999995</v>
          </cell>
        </row>
        <row r="2511">
          <cell r="A2511" t="str">
            <v>P.15.000.092174</v>
          </cell>
          <cell r="B2511" t="str">
            <v>Suporte tubular de fixação em poste para 1 luminária tipo pétala; ref. TPC 105/1-0° da Trópico, DTS-1-60 da Repume, SUP-1 da AMES, RCA Lâmpadas, SB-1 Reto da Induspar ou equivalente</v>
          </cell>
          <cell r="C2511" t="str">
            <v>UN</v>
          </cell>
          <cell r="D2511">
            <v>87.96</v>
          </cell>
        </row>
        <row r="2512">
          <cell r="A2512" t="str">
            <v>P.15.000.092175</v>
          </cell>
          <cell r="B2512" t="str">
            <v>Suporte tubular de fixação em poste para 2 luminárias tipo pétala; ref. TPC 105/2-180° da Trópico, DTS-2-60 da Repume, SUP-02 da AMES, RCA lâmpadas, SB-2 Angular da Induspar ou equivalente</v>
          </cell>
          <cell r="C2512" t="str">
            <v>UN</v>
          </cell>
          <cell r="D2512">
            <v>113.62</v>
          </cell>
        </row>
        <row r="2513">
          <cell r="A2513" t="str">
            <v>P.16.000.067001</v>
          </cell>
          <cell r="B2513" t="str">
            <v>Bloco autônomo de iluminação de emergência LED, autonomia de 3 horas, equipado com 2 faróis, fluxo luminoso 2.000 até 3.000 lúmens; ref. FAE-LED216 da KBR, Bloco de 3000 lumens da Segurimax ou equivalente</v>
          </cell>
          <cell r="C2513" t="str">
            <v>UN</v>
          </cell>
          <cell r="D2513">
            <v>289.70999999999998</v>
          </cell>
        </row>
        <row r="2514">
          <cell r="A2514" t="str">
            <v>P.16.000.067014</v>
          </cell>
          <cell r="B2514" t="str">
            <v>Bloco autônomo de iluminação emergência, autonomia mínima 1 hora, completo, 2 lâmpadas 11W, ref. Fluxoon 2x11 Aureon, F-2x11W Gevi Gamma ou equivalente</v>
          </cell>
          <cell r="C2514" t="str">
            <v>UN</v>
          </cell>
          <cell r="D2514">
            <v>279.02999999999997</v>
          </cell>
        </row>
        <row r="2515">
          <cell r="A2515" t="str">
            <v>P.16.000.091001</v>
          </cell>
          <cell r="B2515" t="str">
            <v>Módulo para adaptação de luminária de emergência, autonomia 90 minutos para lâmpada fluorescente de 32W</v>
          </cell>
          <cell r="C2515" t="str">
            <v>UN</v>
          </cell>
          <cell r="D2515">
            <v>277.76</v>
          </cell>
        </row>
        <row r="2516">
          <cell r="A2516" t="str">
            <v>P.16.000.091030</v>
          </cell>
          <cell r="B2516" t="str">
            <v>Central de detecção e alarme de incêndio, autonomia de 1 hora para 12 laços, 220V/12V</v>
          </cell>
          <cell r="C2516" t="str">
            <v>UN</v>
          </cell>
          <cell r="D2516">
            <v>713.87</v>
          </cell>
        </row>
        <row r="2517">
          <cell r="A2517" t="str">
            <v>P.16.000.091342</v>
          </cell>
          <cell r="B2517" t="str">
            <v>Central para iluminação de emergência, completa (incluso 9 baterias de 150A - 1h30min), de 5000 a 7500 W, ref. UNILAMP USE 110/7000 Unitron ou equivalente</v>
          </cell>
          <cell r="C2517" t="str">
            <v>UN</v>
          </cell>
          <cell r="D2517">
            <v>26246.66</v>
          </cell>
        </row>
        <row r="2518">
          <cell r="A2518" t="str">
            <v>P.16.000.091343</v>
          </cell>
          <cell r="B2518" t="str">
            <v>Luminária para unidade centralizada pendente, completa, com duas lâmpadas fluorescentes compactas 9W, ref. PL 9W, LFA-18D/2F da Aureon ou equivalente</v>
          </cell>
          <cell r="C2518" t="str">
            <v>UN</v>
          </cell>
          <cell r="D2518">
            <v>321.31</v>
          </cell>
        </row>
        <row r="2519">
          <cell r="A2519" t="str">
            <v>P.16.000.091345</v>
          </cell>
          <cell r="B2519" t="str">
            <v>Luminária para unidade centralizada de sobrepor, completa, com lâmpada fluorescente de 15W, PL 15W,  ref. G45 da Gevi gamma ou equivalente</v>
          </cell>
          <cell r="C2519" t="str">
            <v>UN</v>
          </cell>
          <cell r="D2519">
            <v>86.7</v>
          </cell>
        </row>
        <row r="2520">
          <cell r="A2520" t="str">
            <v>P.16.000.091551</v>
          </cell>
          <cell r="B2520" t="str">
            <v>Central de iluminação de emergência com autonomia de 1 hora até 240W, ref. BF/42 da unilamp, ILU300P/12V da Gevi Gamma, CIE 12/360 da Aureon ou equivalente</v>
          </cell>
          <cell r="C2520" t="str">
            <v>UN</v>
          </cell>
          <cell r="D2520">
            <v>874.27</v>
          </cell>
        </row>
        <row r="2521">
          <cell r="A2521" t="str">
            <v>P.17.000.030001</v>
          </cell>
          <cell r="B2521" t="str">
            <v>Unidade gerenciadora digital de vídeo em rede (NVR) de até 8 câmeras IP em Full HD a 30FPS, armazenamento de 6 TB, 1 interface de rede Fast Ethernet; ref. NVD 1008 P da Intelbras ou equivalente</v>
          </cell>
          <cell r="C2521" t="str">
            <v>UN</v>
          </cell>
          <cell r="D2521">
            <v>1252.26</v>
          </cell>
        </row>
        <row r="2522">
          <cell r="A2522" t="str">
            <v>P.17.000.030003</v>
          </cell>
          <cell r="B2522" t="str">
            <v>Unidade gerenciadora digital de vídeo em rede (NVR) de até 16 câmeras IP em Full HD a 30FPS, armazen. de 12 TB, 1 interface de rede Gigabit Ethernet e 4 entradas de alarme; ref. NVD 3016 P da Intelbras ou equivalente</v>
          </cell>
          <cell r="C2522" t="str">
            <v>UN</v>
          </cell>
          <cell r="D2522">
            <v>1582.21</v>
          </cell>
        </row>
        <row r="2523">
          <cell r="A2523" t="str">
            <v>P.17.000.030005</v>
          </cell>
          <cell r="B2523" t="str">
            <v>Unidade gerenciadora digital de vídeo em rede (NVR) de até 32 câmeras IP em Full HD a 30FPS, para armazenamento de 48 TB, 2 interface de rede Gigabit Ethernet e 16 entradas de alarme; referência NVD 7032 da Intelbras ou equivalente</v>
          </cell>
          <cell r="C2523" t="str">
            <v>UN</v>
          </cell>
          <cell r="D2523">
            <v>3869.96</v>
          </cell>
        </row>
        <row r="2524">
          <cell r="A2524" t="str">
            <v>P.17.000.030502</v>
          </cell>
          <cell r="B2524" t="str">
            <v>Fonte de alimentação chaveada universal (bivolt), com saída de 24V 1,5A 35W; reerência comercial LRS-35-24 da Mean Well, I20667 Metaltex ou equivalente</v>
          </cell>
          <cell r="C2524" t="str">
            <v>UN</v>
          </cell>
          <cell r="D2524">
            <v>205.62</v>
          </cell>
        </row>
        <row r="2525">
          <cell r="A2525" t="str">
            <v>P.17.000.030515</v>
          </cell>
          <cell r="B2525" t="str">
            <v>Rack fechado de piso padrão metálico, 19 x 44 Us x 770 mm</v>
          </cell>
          <cell r="C2525" t="str">
            <v>UN</v>
          </cell>
          <cell r="D2525">
            <v>2439.5500000000002</v>
          </cell>
        </row>
        <row r="2526">
          <cell r="A2526" t="str">
            <v>P.17.000.030518</v>
          </cell>
          <cell r="B2526" t="str">
            <v>Guia organizadora de cabos para rack, 19´ 1 U</v>
          </cell>
          <cell r="C2526" t="str">
            <v>UN</v>
          </cell>
          <cell r="D2526">
            <v>19.97</v>
          </cell>
        </row>
        <row r="2527">
          <cell r="A2527" t="str">
            <v>P.17.000.030520</v>
          </cell>
          <cell r="B2527" t="str">
            <v>Rack fechado, ventilado padrão metálico, 19 x 20 Us x 470 mm, ref. Carthom´s</v>
          </cell>
          <cell r="C2527" t="str">
            <v>UN</v>
          </cell>
          <cell r="D2527">
            <v>1282.55</v>
          </cell>
        </row>
        <row r="2528">
          <cell r="A2528" t="str">
            <v>P.17.000.030522</v>
          </cell>
          <cell r="B2528" t="str">
            <v>Rack fechado padrão metálico, 19 x 12 Us x 470 mm</v>
          </cell>
          <cell r="C2528" t="str">
            <v>UN</v>
          </cell>
          <cell r="D2528">
            <v>799.57</v>
          </cell>
        </row>
        <row r="2529">
          <cell r="A2529" t="str">
            <v>P.17.000.030523</v>
          </cell>
          <cell r="B2529" t="str">
            <v>Bandeja fixa para rack, 19´ x 500 mm</v>
          </cell>
          <cell r="C2529" t="str">
            <v>UN</v>
          </cell>
          <cell r="D2529">
            <v>81.87</v>
          </cell>
        </row>
        <row r="2530">
          <cell r="A2530" t="str">
            <v>P.17.000.030524</v>
          </cell>
          <cell r="B2530" t="str">
            <v>Bandeja fixa para rack, 19" x 800 mm</v>
          </cell>
          <cell r="C2530" t="str">
            <v>UN</v>
          </cell>
          <cell r="D2530">
            <v>106.56</v>
          </cell>
        </row>
        <row r="2531">
          <cell r="A2531" t="str">
            <v>P.17.000.030525</v>
          </cell>
          <cell r="B2531" t="str">
            <v>Bandeja deslizante para rack, 19´ x 800 mm</v>
          </cell>
          <cell r="C2531" t="str">
            <v>UN</v>
          </cell>
          <cell r="D2531">
            <v>169.7</v>
          </cell>
        </row>
        <row r="2532">
          <cell r="A2532" t="str">
            <v>P.17.000.030531</v>
          </cell>
          <cell r="B2532" t="str">
            <v>Guia organizadora de cabos para rack, 19´ 2 U</v>
          </cell>
          <cell r="C2532" t="str">
            <v>UN</v>
          </cell>
          <cell r="D2532">
            <v>33.770000000000003</v>
          </cell>
        </row>
        <row r="2533">
          <cell r="A2533" t="str">
            <v>P.17.000.030537</v>
          </cell>
          <cell r="B2533" t="str">
            <v>Detector ou sensor de gás liquefeito (GLP), gás natural (GN) ou derivados de metano, endereçável; ref. Gevi gamma, AFDG2E da Abafire, AGD da Contech, IL022 da Aerot, MGC1000 da Minipa ou equivalente</v>
          </cell>
          <cell r="C2533" t="str">
            <v>UN</v>
          </cell>
          <cell r="D2533">
            <v>428.96</v>
          </cell>
        </row>
        <row r="2534">
          <cell r="A2534" t="str">
            <v>P.17.000.030538</v>
          </cell>
          <cell r="B2534" t="str">
            <v>Painel repetidor de detecção e alarme de incêndio tipo endereçável</v>
          </cell>
          <cell r="C2534" t="str">
            <v>UN</v>
          </cell>
          <cell r="D2534">
            <v>1274.5899999999999</v>
          </cell>
        </row>
        <row r="2535">
          <cell r="A2535" t="str">
            <v>P.17.000.030550</v>
          </cell>
          <cell r="B2535" t="str">
            <v>Alarme hidráulico com gongo, cobertura e corpo em alumínio fundido ASTM-B-209, pintado na cor vermelha; ref. Reliablel, Skop ou equivalente</v>
          </cell>
          <cell r="C2535" t="str">
            <v>UN</v>
          </cell>
          <cell r="D2535">
            <v>1167.26</v>
          </cell>
        </row>
        <row r="2536">
          <cell r="A2536" t="str">
            <v>P.17.000.030555</v>
          </cell>
          <cell r="B2536" t="str">
            <v>Módulo isolador, módulo endereçador para audiovisual; ref. LSC-ISO da Global Fire, IRC485T03 da Tecnohold, IDL 520 da Intelbras, MIC-E 02251 da Ilumac ou equivalente</v>
          </cell>
          <cell r="C2536" t="str">
            <v>UN</v>
          </cell>
          <cell r="D2536">
            <v>193.55</v>
          </cell>
        </row>
        <row r="2537">
          <cell r="A2537" t="str">
            <v>P.17.000.030562</v>
          </cell>
          <cell r="B2537" t="str">
            <v>Câmera fixa colorida compacta, resolução 1/3 Megapixels, tipo mini com lente varifocal, para áreas internas e externas; ref. VIP S3120 IP mini Bullet 1.3MP da Intelbras, IP GSIP1300TVP Bullet da Giga ou equivalente</v>
          </cell>
          <cell r="C2537" t="str">
            <v>UN</v>
          </cell>
          <cell r="D2537">
            <v>949.95</v>
          </cell>
        </row>
        <row r="2538">
          <cell r="A2538" t="str">
            <v>P.17.000.030563</v>
          </cell>
          <cell r="B2538" t="str">
            <v>Câmera Dome IP HD 1.3MP, para áreas internas e externas, função WDR, com lente varifocal, possui função SIP (vídeo chamadas); ref. IP Dome HD VIP E4220Z da Intelbras, GV EDR2100-0F da Geovision ou equivalente</v>
          </cell>
          <cell r="C2538" t="str">
            <v>UN</v>
          </cell>
          <cell r="D2538">
            <v>3589.28</v>
          </cell>
        </row>
        <row r="2539">
          <cell r="A2539" t="str">
            <v>P.17.000.030575</v>
          </cell>
          <cell r="B2539" t="str">
            <v>Câmera fixa com domo e suporte de fixação, sensor de imagem CMOS, função WDR e IP 66; ref. NDI-50022-V3 da Bosch ou equivalente</v>
          </cell>
          <cell r="C2539" t="str">
            <v>UN</v>
          </cell>
          <cell r="D2539">
            <v>10266.68</v>
          </cell>
        </row>
        <row r="2540">
          <cell r="A2540" t="str">
            <v>P.17.000.030578</v>
          </cell>
          <cell r="B2540" t="str">
            <v>Switch Gigabit para servidor central com 24 portas PoE frontais e 2 portas SFP, capacidade de 10 / 100 / 1000 MBPS; ref. WS-C2960X-24PD-L da Cisco, N2024P da Dell, JL255A 2930F da HP Aruba ou equivalente</v>
          </cell>
          <cell r="C2540" t="str">
            <v>UN</v>
          </cell>
          <cell r="D2540">
            <v>14926.1</v>
          </cell>
        </row>
        <row r="2541">
          <cell r="A2541" t="str">
            <v>P.17.000.030580</v>
          </cell>
          <cell r="B2541" t="str">
            <v>Unidade de disco rígido (HD) externo de 5 TB</v>
          </cell>
          <cell r="C2541" t="str">
            <v>UN</v>
          </cell>
          <cell r="D2541">
            <v>1533.62</v>
          </cell>
        </row>
        <row r="2542">
          <cell r="A2542" t="str">
            <v>P.17.000.030581</v>
          </cell>
          <cell r="B2542" t="str">
            <v>Bandeja deslizante para Rack de 19" padrão, com profundidade de 770 mm</v>
          </cell>
          <cell r="C2542" t="str">
            <v>UN</v>
          </cell>
          <cell r="D2542">
            <v>165.04</v>
          </cell>
        </row>
        <row r="2543">
          <cell r="A2543" t="str">
            <v>P.17.000.030583</v>
          </cell>
          <cell r="B2543" t="str">
            <v>Estação de trabalho "WorkStation" para central de monitoramento com até 3 monitores, memória RAM de 8 GB; referência T3620 MT da empresa Dell ou equivalente</v>
          </cell>
          <cell r="C2543" t="str">
            <v>CJ</v>
          </cell>
          <cell r="D2543">
            <v>10509.91</v>
          </cell>
        </row>
        <row r="2544">
          <cell r="A2544" t="str">
            <v>P.17.000.030586</v>
          </cell>
          <cell r="B2544" t="str">
            <v>Mesa controladora híbrida para até 32 câmeras IPs com teclado e joystick, compatível com sistema de CFTV, IP ou analógico; ref. modelo VTN-2000 da Intelbras ou equivalente</v>
          </cell>
          <cell r="C2544" t="str">
            <v>UN</v>
          </cell>
          <cell r="D2544">
            <v>4313.91</v>
          </cell>
        </row>
        <row r="2545">
          <cell r="A2545" t="str">
            <v>P.17.000.030587</v>
          </cell>
          <cell r="B2545" t="str">
            <v>Estação de monitoramento "WorkStation" para até 3 monitores, memória RAM de 16 GB DDR4, Placa de vídeo 5 GB DD5; ref. Z4 da marca HP ou equivalente</v>
          </cell>
          <cell r="C2545" t="str">
            <v>CJ</v>
          </cell>
          <cell r="D2545">
            <v>15887.12</v>
          </cell>
        </row>
        <row r="2546">
          <cell r="A2546" t="str">
            <v>P.17.000.030600</v>
          </cell>
          <cell r="B2546" t="str">
            <v>Central de pabx híbrida de telefonia para 8 linhas tronco e 128 ramais (digital e analógico), recurso PBX-Networking, ref. KX-TDE600 IP Panasonic ou equivalente</v>
          </cell>
          <cell r="C2546" t="str">
            <v>CJ</v>
          </cell>
          <cell r="D2546">
            <v>70754.7</v>
          </cell>
        </row>
        <row r="2547">
          <cell r="A2547" t="str">
            <v>P.17.000.030601</v>
          </cell>
          <cell r="B2547" t="str">
            <v>Central de pabx híbrida de telefonia para 8 linhas tronco+128 ramais (digital e analógico); ref. Impacta 220 Intelbras, Impacta 300 Intelbras ou equivalente</v>
          </cell>
          <cell r="C2547" t="str">
            <v>CJ</v>
          </cell>
          <cell r="D2547">
            <v>24577.26</v>
          </cell>
        </row>
        <row r="2548">
          <cell r="A2548" t="str">
            <v>P.17.000.030603</v>
          </cell>
          <cell r="B2548" t="str">
            <v>Central de pabx para 2 linhas e 8 ramais; ref. Conecta + da Intelbras, incluso o kit de mais 1 placa de 4 ramais e 1 placa Disa de atendimento automático</v>
          </cell>
          <cell r="C2548" t="str">
            <v>UN</v>
          </cell>
          <cell r="D2548">
            <v>1568.49</v>
          </cell>
        </row>
        <row r="2549">
          <cell r="A2549" t="str">
            <v>P.17.000.030700</v>
          </cell>
          <cell r="B2549" t="str">
            <v>Sinalizador audiovisual endereçável com LEDs pulsantes do tipo flash, ref. SAV-E da Firemac, VALKYRIE A da Global Fire ou equivalente</v>
          </cell>
          <cell r="C2549" t="str">
            <v>UN</v>
          </cell>
          <cell r="D2549">
            <v>441.08</v>
          </cell>
        </row>
        <row r="2550">
          <cell r="A2550" t="str">
            <v>P.17.000.030701</v>
          </cell>
          <cell r="B2550" t="str">
            <v>Chave de fluxo para ar</v>
          </cell>
          <cell r="C2550" t="str">
            <v>UN</v>
          </cell>
          <cell r="D2550">
            <v>246.55</v>
          </cell>
        </row>
        <row r="2551">
          <cell r="A2551" t="str">
            <v>P.17.000.030702</v>
          </cell>
          <cell r="B2551" t="str">
            <v>Repetidor de Sinal I/I e V/I</v>
          </cell>
          <cell r="C2551" t="str">
            <v>UN</v>
          </cell>
          <cell r="D2551">
            <v>1641.6</v>
          </cell>
        </row>
        <row r="2552">
          <cell r="A2552" t="str">
            <v>P.17.000.030703</v>
          </cell>
          <cell r="B2552" t="str">
            <v>Sensor de temperatura ambiente PT100 2 fios</v>
          </cell>
          <cell r="C2552" t="str">
            <v>UN</v>
          </cell>
          <cell r="D2552">
            <v>179.58</v>
          </cell>
        </row>
        <row r="2553">
          <cell r="A2553" t="str">
            <v>P.17.000.030704</v>
          </cell>
          <cell r="B2553" t="str">
            <v>Transmissor de pressão diferencial, operação de 0 a 750 Pa</v>
          </cell>
          <cell r="C2553" t="str">
            <v>UN</v>
          </cell>
          <cell r="D2553">
            <v>1121.8900000000001</v>
          </cell>
        </row>
        <row r="2554">
          <cell r="A2554" t="str">
            <v>P.17.000.030705</v>
          </cell>
          <cell r="B2554" t="str">
            <v>Controlador lógico programável 16 entradas/16 saídas</v>
          </cell>
          <cell r="C2554" t="str">
            <v>UN</v>
          </cell>
          <cell r="D2554">
            <v>3667.68</v>
          </cell>
        </row>
        <row r="2555">
          <cell r="A2555" t="str">
            <v>P.17.000.030706</v>
          </cell>
          <cell r="B2555" t="str">
            <v>Módulo de expansão para 8 canais de entrada analógica</v>
          </cell>
          <cell r="C2555" t="str">
            <v>UN</v>
          </cell>
          <cell r="D2555">
            <v>4368.8500000000004</v>
          </cell>
        </row>
        <row r="2556">
          <cell r="A2556" t="str">
            <v>P.17.000.030707</v>
          </cell>
          <cell r="B2556" t="str">
            <v>Módulo de expansão para 8 de entradas e saídas digitais</v>
          </cell>
          <cell r="C2556" t="str">
            <v>UN</v>
          </cell>
          <cell r="D2556">
            <v>751.47</v>
          </cell>
        </row>
        <row r="2557">
          <cell r="A2557" t="str">
            <v>P.17.000.030708</v>
          </cell>
          <cell r="B2557" t="str">
            <v>Módulos de expansão para 4 canais de saídas analógicas</v>
          </cell>
          <cell r="C2557" t="str">
            <v>UN</v>
          </cell>
          <cell r="D2557">
            <v>2948.2</v>
          </cell>
        </row>
        <row r="2558">
          <cell r="A2558" t="str">
            <v>P.17.000.030710</v>
          </cell>
          <cell r="B2558" t="str">
            <v>Termostato de segurança 90-110C, ref. BT-TRL-90110 da Slic Equipamentos, LS1 da Actua Controls ou equivalente</v>
          </cell>
          <cell r="C2558" t="str">
            <v>UN</v>
          </cell>
          <cell r="D2558">
            <v>74.33</v>
          </cell>
        </row>
        <row r="2559">
          <cell r="A2559" t="str">
            <v>P.17.000.030711</v>
          </cell>
          <cell r="B2559" t="str">
            <v>Transmissor de pressão compacto, escala de pressão de 0 A 10 BAR, sinal de saída de 4 - 20 MA; ref. MBS1700 da Danfos, PX119 da Omega, RTP-420 da Rücken ou equivalente</v>
          </cell>
          <cell r="C2559" t="str">
            <v>UN</v>
          </cell>
          <cell r="D2559">
            <v>1047.73</v>
          </cell>
        </row>
        <row r="2560">
          <cell r="A2560" t="str">
            <v>P.17.000.030712</v>
          </cell>
          <cell r="B2560" t="str">
            <v>Transmissor de temperatura/umidade para dutos 3% 4-20 mA, ref. RHP-3D11 da Slic equipamentos, ou equivalente</v>
          </cell>
          <cell r="C2560" t="str">
            <v>UN</v>
          </cell>
          <cell r="D2560">
            <v>1983.15</v>
          </cell>
        </row>
        <row r="2561">
          <cell r="A2561" t="str">
            <v>P.17.000.030715</v>
          </cell>
          <cell r="B2561" t="str">
            <v>Termostato para aquecimento ou refrigeração com programação horária, referência comercial Full Gauge ou equivalente</v>
          </cell>
          <cell r="C2561" t="str">
            <v>UN</v>
          </cell>
          <cell r="D2561">
            <v>436.12</v>
          </cell>
        </row>
        <row r="2562">
          <cell r="A2562" t="str">
            <v>P.17.000.030716</v>
          </cell>
          <cell r="B2562" t="str">
            <v>Poço Termométrico em alumínio com haste de 30mm e rosca 1/2" npt, ref. Comercial: Full Gauge ou equivalente</v>
          </cell>
          <cell r="C2562" t="str">
            <v>UN</v>
          </cell>
          <cell r="D2562">
            <v>56.36</v>
          </cell>
        </row>
        <row r="2563">
          <cell r="A2563" t="str">
            <v>P.17.000.031477</v>
          </cell>
          <cell r="B2563" t="str">
            <v>Ponto de acesso de dados (Acess Point), para acesso em rede local sem fio, ref. com.: EAP245-AC1750-V1 da TP-Link, WAP150 da Cisco, DAP-2610 da D-Link ou equivalente</v>
          </cell>
          <cell r="C2563" t="str">
            <v>UN</v>
          </cell>
          <cell r="D2563">
            <v>1120.8800000000001</v>
          </cell>
        </row>
        <row r="2564">
          <cell r="A2564" t="str">
            <v>P.17.000.031489</v>
          </cell>
          <cell r="B2564" t="str">
            <v>Central de pabx híbrida de telefonia para 8 linhas tronco e 24 a 32 ramais (digital e analógico); ref. Intelbras Impacta 40 /68i, Panasonic KXTES 32 ou equivalente</v>
          </cell>
          <cell r="C2564" t="str">
            <v>CJ</v>
          </cell>
          <cell r="D2564">
            <v>7026.87</v>
          </cell>
        </row>
        <row r="2565">
          <cell r="A2565" t="str">
            <v>P.17.000.031490</v>
          </cell>
          <cell r="B2565" t="str">
            <v>Switch Gigabit 24 portas 10/100/1000 Base TX Layer 2 mínimo com porta de saída em fibra</v>
          </cell>
          <cell r="C2565" t="str">
            <v>UN</v>
          </cell>
          <cell r="D2565">
            <v>2851.8</v>
          </cell>
        </row>
        <row r="2566">
          <cell r="A2566" t="str">
            <v>P.17.000.031495</v>
          </cell>
          <cell r="B2566" t="str">
            <v>Video porteiro eletrônico colorido com um interfone; referência comercial HDL 90.02.01.033, 90.02.01.700 ou equivalente</v>
          </cell>
          <cell r="C2566" t="str">
            <v>CJ</v>
          </cell>
          <cell r="D2566">
            <v>1365.04</v>
          </cell>
        </row>
        <row r="2567">
          <cell r="A2567" t="str">
            <v>P.17.000.035701</v>
          </cell>
          <cell r="B2567" t="str">
            <v>Porteiro eletrônico com 1 interfone, ref. Amelco AM-M100</v>
          </cell>
          <cell r="C2567" t="str">
            <v>CJ</v>
          </cell>
          <cell r="D2567">
            <v>200.06</v>
          </cell>
        </row>
        <row r="2568">
          <cell r="A2568" t="str">
            <v>P.17.000.035705</v>
          </cell>
          <cell r="B2568" t="str">
            <v>Sistema eletrônico de automatização de portão deslizante, para esforço maior de 800kg e até 1400 kg, mono 220 V, com 3 controles de acesso; ref. DZ IND 1500 / EURUS 2000 da PPA ou equivalente - instalado</v>
          </cell>
          <cell r="C2568" t="str">
            <v>CJ</v>
          </cell>
          <cell r="D2568">
            <v>6029.55</v>
          </cell>
        </row>
        <row r="2569">
          <cell r="A2569" t="str">
            <v>P.17.000.035713</v>
          </cell>
          <cell r="B2569" t="str">
            <v>Sistema eletrônico de automatização de portão deslizante, para esforços até 800 kg, mono 220 V, com 2 controles de acesso; ref. DZ4 DK 1/3hp da Rossi ou equivalente - instalado</v>
          </cell>
          <cell r="C2569" t="str">
            <v>CJ</v>
          </cell>
          <cell r="D2569">
            <v>2940.72</v>
          </cell>
        </row>
        <row r="2570">
          <cell r="A2570" t="str">
            <v>P.17.000.037603</v>
          </cell>
          <cell r="B2570" t="str">
            <v>Sistema de alarme PNE com indicador audiovisual, com fio, com etiquetas informativas em alumínio com impressão UV e adesivos, resistente às intempéries conforme NBR 9050/2015, para pessoas com mobilidade reduzida ou cadeirante</v>
          </cell>
          <cell r="C2570" t="str">
            <v>CJ</v>
          </cell>
          <cell r="D2570">
            <v>242.32</v>
          </cell>
        </row>
        <row r="2571">
          <cell r="A2571" t="str">
            <v>P.17.000.037604</v>
          </cell>
          <cell r="B2571" t="str">
            <v>Sistema de alarme PNE com indicador audiovisual, sem fio (Wireless), com etiquetas informativas em alumínio com impressão UV e adesivos, resistente às intempéries conforme NBR 9050/2015, para pessoas com mobilidade reduzida ou cadeirante</v>
          </cell>
          <cell r="C2571" t="str">
            <v>CJ</v>
          </cell>
          <cell r="D2571">
            <v>697.92</v>
          </cell>
        </row>
        <row r="2572">
          <cell r="A2572" t="str">
            <v>P.17.000.041097</v>
          </cell>
          <cell r="B2572" t="str">
            <v>Inversor de frequência, com potência de 50 CV, 220 volts, referência Weg ou equivalente</v>
          </cell>
          <cell r="C2572" t="str">
            <v>UN</v>
          </cell>
          <cell r="D2572">
            <v>28314.26</v>
          </cell>
        </row>
        <row r="2573">
          <cell r="A2573" t="str">
            <v>P.17.000.041098</v>
          </cell>
          <cell r="B2573" t="str">
            <v>Inversor de frequência, com potência de 25 a 30 CV, referência Weg ou equivalente</v>
          </cell>
          <cell r="C2573" t="str">
            <v>UN</v>
          </cell>
          <cell r="D2573">
            <v>15703.21</v>
          </cell>
        </row>
        <row r="2574">
          <cell r="A2574" t="str">
            <v>P.17.000.041119</v>
          </cell>
          <cell r="B2574" t="str">
            <v>Dispositivo de partida ´Soft Starter´ para motor 220 V, trifásico de 40cv, ref. SSW070130T5SZ da Weg ou equivalente</v>
          </cell>
          <cell r="C2574" t="str">
            <v>UN</v>
          </cell>
          <cell r="D2574">
            <v>4819.08</v>
          </cell>
        </row>
        <row r="2575">
          <cell r="A2575" t="str">
            <v>P.17.000.041120</v>
          </cell>
          <cell r="B2575" t="str">
            <v>Dispositivo Soft Starter para motor 15 cv, trifásico 220 V, ref. SSW070045T5SZ da Weg ou equivalente</v>
          </cell>
          <cell r="C2575" t="str">
            <v>UN</v>
          </cell>
          <cell r="D2575">
            <v>2480.48</v>
          </cell>
        </row>
        <row r="2576">
          <cell r="A2576" t="str">
            <v>P.17.000.041121</v>
          </cell>
          <cell r="B2576" t="str">
            <v>Dispositivo Soft Starter para motor 25 cv, trifásico 220 V, ref. SSW070085T5SZ da Weg ou equivalente</v>
          </cell>
          <cell r="C2576" t="str">
            <v>UN</v>
          </cell>
          <cell r="D2576">
            <v>3725.14</v>
          </cell>
        </row>
        <row r="2577">
          <cell r="A2577" t="str">
            <v>P.17.000.042200</v>
          </cell>
          <cell r="B2577" t="str">
            <v>Inversor de frequência para variação de velocidade em motores, potência de 0,25 a 20 cv; ref. CFW500D31P0T4DB20 da Weg ou equivalente</v>
          </cell>
          <cell r="C2577" t="str">
            <v>UN</v>
          </cell>
          <cell r="D2577">
            <v>7150.81</v>
          </cell>
        </row>
        <row r="2578">
          <cell r="A2578" t="str">
            <v>P.17.000.042462</v>
          </cell>
          <cell r="B2578" t="str">
            <v>Alarme sonoro bitonal de 220V, para painel de comando; ref. 104/220 B Cutler Hammer ou equivalente</v>
          </cell>
          <cell r="C2578" t="str">
            <v>UN</v>
          </cell>
          <cell r="D2578">
            <v>425.13</v>
          </cell>
        </row>
        <row r="2579">
          <cell r="A2579" t="str">
            <v>P.17.000.042521</v>
          </cell>
          <cell r="B2579" t="str">
            <v>Detector óptico de fumaça endereçável, com base de fixação, ref. BH-300 da Kidde, Protege ou equivalente</v>
          </cell>
          <cell r="C2579" t="str">
            <v>UN</v>
          </cell>
          <cell r="D2579">
            <v>206.06</v>
          </cell>
        </row>
        <row r="2580">
          <cell r="A2580" t="str">
            <v>P.17.000.042522</v>
          </cell>
          <cell r="B2580" t="str">
            <v>Distribuidor interno óptico para 1 U 24 fibras (DIO) B48, para montagem em rack 19"/ 23"</v>
          </cell>
          <cell r="C2580" t="str">
            <v>UN</v>
          </cell>
          <cell r="D2580">
            <v>679.68</v>
          </cell>
        </row>
        <row r="2581">
          <cell r="A2581" t="str">
            <v>P.17.000.042523</v>
          </cell>
          <cell r="B2581" t="str">
            <v>Adaptador, modelo MM (62,5) SC-SPC, MM (62,5) LC-SPC ou MM (62,5) ST-ST-SPC ou equivalente, para distribuidor interno óptico 24 fibras (DIO) B48</v>
          </cell>
          <cell r="C2581" t="str">
            <v>UN</v>
          </cell>
          <cell r="D2581">
            <v>105.34</v>
          </cell>
        </row>
        <row r="2582">
          <cell r="A2582" t="str">
            <v>P.17.000.042527</v>
          </cell>
          <cell r="B2582" t="str">
            <v>Protetor de surto para bloco de distribuição, referência MPDG Slim RG / MPDG Slim RS da Bargoa, MP-R-CC (G) da Clamper ou equivalente</v>
          </cell>
          <cell r="C2582" t="str">
            <v>UN</v>
          </cell>
          <cell r="D2582">
            <v>19.27</v>
          </cell>
        </row>
        <row r="2583">
          <cell r="A2583" t="str">
            <v>P.17.000.042538</v>
          </cell>
          <cell r="B2583" t="str">
            <v>Divisor interno com 1 entrada e 2 saídas 75 Ohms, ref. WDI/275 Wadt ou equivalente</v>
          </cell>
          <cell r="C2583" t="str">
            <v>UN</v>
          </cell>
          <cell r="D2583">
            <v>8.33</v>
          </cell>
        </row>
        <row r="2584">
          <cell r="A2584" t="str">
            <v>P.17.000.042539</v>
          </cell>
          <cell r="B2584" t="str">
            <v>Divisor interno com 1 entrada e 4 saídas 75 Ohms, ref. WDI/475 Wadt ou equivalente</v>
          </cell>
          <cell r="C2584" t="str">
            <v>UN</v>
          </cell>
          <cell r="D2584">
            <v>12.95</v>
          </cell>
        </row>
        <row r="2585">
          <cell r="A2585" t="str">
            <v>P.17.000.042541</v>
          </cell>
          <cell r="B2585" t="str">
            <v>Amplificador de potência, 50 dB, para VHF e CATV, frequência 40 a 550 MHz, ref. WCATV Wadt ou equivalente</v>
          </cell>
          <cell r="C2585" t="str">
            <v>UN</v>
          </cell>
          <cell r="D2585">
            <v>457.5</v>
          </cell>
        </row>
        <row r="2586">
          <cell r="A2586" t="str">
            <v>P.17.000.042546</v>
          </cell>
          <cell r="B2586" t="str">
            <v>Bloco de distribuição com protetor de surtos para 10 pares; referência comercial BTDG NA/BTDG NF, circuito aberto/fechado da Bargoa ou equivalente</v>
          </cell>
          <cell r="C2586" t="str">
            <v>UN</v>
          </cell>
          <cell r="D2586">
            <v>34.36</v>
          </cell>
        </row>
        <row r="2587">
          <cell r="A2587" t="str">
            <v>P.17.000.042561</v>
          </cell>
          <cell r="B2587" t="str">
            <v>Antena parabólica multiponto e receptor analógico, ref. Antena Elsys, Century, ou equivalente; Receptor Petit Etrs39, Nano Box Vr Century ou equivalente; com controle remoto</v>
          </cell>
          <cell r="C2587" t="str">
            <v>UN</v>
          </cell>
          <cell r="D2587">
            <v>480.29</v>
          </cell>
        </row>
        <row r="2588">
          <cell r="A2588" t="str">
            <v>P.17.000.042562</v>
          </cell>
          <cell r="B2588" t="str">
            <v>Filtro passivo e misturador de sinais VHF / UHF / CATV, ref. PQMB-2300B da Proeletronic ou equivalente</v>
          </cell>
          <cell r="C2588" t="str">
            <v>UN</v>
          </cell>
          <cell r="D2588">
            <v>12.01</v>
          </cell>
        </row>
        <row r="2589">
          <cell r="A2589" t="str">
            <v>P.17.000.042563</v>
          </cell>
          <cell r="B2589" t="str">
            <v>Modulador de canais modelo ágil, ref. PQMO-2600G2 da Proeletronic ou equivalente</v>
          </cell>
          <cell r="C2589" t="str">
            <v>UN</v>
          </cell>
          <cell r="D2589">
            <v>182.67</v>
          </cell>
        </row>
        <row r="2590">
          <cell r="A2590" t="str">
            <v>P.17.000.042566</v>
          </cell>
          <cell r="B2590" t="str">
            <v>Amplificador transistorizado de linha VHF (50 a 220 MHz, 50 dB) ou UHF (470 a 800 MHz, 48 dB), nível de saída 1, 4 e 8 canais, conectores de saída F-fêmea - 110/220V</v>
          </cell>
          <cell r="C2590" t="str">
            <v>UN</v>
          </cell>
          <cell r="D2590">
            <v>514.96</v>
          </cell>
        </row>
        <row r="2591">
          <cell r="A2591" t="str">
            <v>P.17.000.046322</v>
          </cell>
          <cell r="B2591" t="str">
            <v>Sensor de presença infravermelho passivo e microondas sem fio, alcance 12m, frequência 433,92Mhz, cobertura 90°; ref. Intelbras IVP2000 SR ou equivalente</v>
          </cell>
          <cell r="C2591" t="str">
            <v>UN</v>
          </cell>
          <cell r="D2591">
            <v>91.6</v>
          </cell>
        </row>
        <row r="2592">
          <cell r="A2592" t="str">
            <v>P.17.000.050018</v>
          </cell>
          <cell r="B2592" t="str">
            <v>Transceptor Gigabit SX conectável de formato pequeno (SFP); ref. MGBSX1 da Cisco ou equivalente</v>
          </cell>
          <cell r="C2592" t="str">
            <v>UN</v>
          </cell>
          <cell r="D2592">
            <v>1388.3</v>
          </cell>
        </row>
        <row r="2593">
          <cell r="A2593" t="str">
            <v>P.17.000.050162</v>
          </cell>
          <cell r="B2593" t="str">
            <v>Sistema ininterrupto de energia monofásico no break, de 5 a 7,5 kVA (110 / 120 V), autonomia 15 minutos</v>
          </cell>
          <cell r="C2593" t="str">
            <v>UN</v>
          </cell>
          <cell r="D2593">
            <v>20532.41</v>
          </cell>
        </row>
        <row r="2594">
          <cell r="A2594" t="str">
            <v>P.17.000.050167</v>
          </cell>
          <cell r="B2594" t="str">
            <v>Sistema ininterrupto de energia monofásico de 2 kVA (127 / 127 V), autonomia 40 minutos</v>
          </cell>
          <cell r="C2594" t="str">
            <v>UN</v>
          </cell>
          <cell r="D2594">
            <v>5430.47</v>
          </cell>
        </row>
        <row r="2595">
          <cell r="A2595" t="str">
            <v>P.17.000.050178</v>
          </cell>
          <cell r="B2595" t="str">
            <v>Sistema ininterrupto de energia trifásico de 10 kVA (220 / 220 V), autonomia 15 minutos</v>
          </cell>
          <cell r="C2595" t="str">
            <v>UN</v>
          </cell>
          <cell r="D2595">
            <v>37262.080000000002</v>
          </cell>
        </row>
        <row r="2596">
          <cell r="A2596" t="str">
            <v>P.17.000.050179</v>
          </cell>
          <cell r="B2596" t="str">
            <v>Sistema ininterrupto de energia trifásico de 20 kVA (220 / 208 / 108 V), autonomia 15 minutos</v>
          </cell>
          <cell r="C2596" t="str">
            <v>UN</v>
          </cell>
          <cell r="D2596">
            <v>49492.84</v>
          </cell>
        </row>
        <row r="2597">
          <cell r="A2597" t="str">
            <v>P.17.000.050181</v>
          </cell>
          <cell r="B2597" t="str">
            <v>Sistema ininterrupto de energia trifásico on line, de 15 kVA (208 / 110 V), autonomia 15 minutos</v>
          </cell>
          <cell r="C2597" t="str">
            <v>UN</v>
          </cell>
          <cell r="D2597">
            <v>49468.1</v>
          </cell>
        </row>
        <row r="2598">
          <cell r="A2598" t="str">
            <v>P.17.000.050183</v>
          </cell>
          <cell r="B2598" t="str">
            <v>Sistema ininterrupto de energia monofásico on line, de 5 kVA (220 / 110 V), com autonomia 15 minutos</v>
          </cell>
          <cell r="C2598" t="str">
            <v>UN</v>
          </cell>
          <cell r="D2598">
            <v>13596.1</v>
          </cell>
        </row>
        <row r="2599">
          <cell r="A2599" t="str">
            <v>P.17.000.050186</v>
          </cell>
          <cell r="B2599" t="str">
            <v>Sistema ininterrupto de energia, monofásico no break, de 600 VA (127 / 127 V, com autonomia de 10 a 15 minutos</v>
          </cell>
          <cell r="C2599" t="str">
            <v>UN</v>
          </cell>
          <cell r="D2599">
            <v>775.91</v>
          </cell>
        </row>
        <row r="2600">
          <cell r="A2600" t="str">
            <v>P.17.000.050192</v>
          </cell>
          <cell r="B2600" t="str">
            <v>Sistema ininterrupto de energia trifásico de 10 kVA (220 / 110 V), autonomia 2 horas</v>
          </cell>
          <cell r="C2600" t="str">
            <v>UN</v>
          </cell>
          <cell r="D2600">
            <v>43515.13</v>
          </cell>
        </row>
        <row r="2601">
          <cell r="A2601" t="str">
            <v>P.17.000.050208</v>
          </cell>
          <cell r="B2601" t="str">
            <v>Estabilizador eletrônico de tensão, trifásico, com potência de 40 kVA (220/110V)</v>
          </cell>
          <cell r="C2601" t="str">
            <v>UN</v>
          </cell>
          <cell r="D2601">
            <v>37528.620000000003</v>
          </cell>
        </row>
        <row r="2602">
          <cell r="A2602" t="str">
            <v>P.17.000.050214</v>
          </cell>
          <cell r="B2602" t="str">
            <v>Sistema ininterrupto de energia trifásico on line, de 20 kVA (220/127V), automação 15 minutos</v>
          </cell>
          <cell r="C2602" t="str">
            <v>UN</v>
          </cell>
          <cell r="D2602">
            <v>58321.919999999998</v>
          </cell>
        </row>
        <row r="2603">
          <cell r="A2603" t="str">
            <v>P.17.000.050215</v>
          </cell>
          <cell r="B2603" t="str">
            <v>Sistema ininterrupto de energia trifásico on line, de 60 kVA (220/127V), automação 15 minutos</v>
          </cell>
          <cell r="C2603" t="str">
            <v>UN</v>
          </cell>
          <cell r="D2603">
            <v>125416.98</v>
          </cell>
        </row>
        <row r="2604">
          <cell r="A2604" t="str">
            <v>P.17.000.050218</v>
          </cell>
          <cell r="B2604" t="str">
            <v>Sistema ininterrupto de energia trifásico on line, de 80 kVA (220/127V), automação 15 minutos</v>
          </cell>
          <cell r="C2604" t="str">
            <v>UN</v>
          </cell>
          <cell r="D2604">
            <v>134294.56</v>
          </cell>
        </row>
        <row r="2605">
          <cell r="A2605" t="str">
            <v>P.17.000.050220</v>
          </cell>
          <cell r="B2605" t="str">
            <v>Sistema ininterrupto de energia, trifásico de 20 kVA, no break, entrada 380 V e saída 220 V, com autonomia de 15 minutos</v>
          </cell>
          <cell r="C2605" t="str">
            <v>UN</v>
          </cell>
          <cell r="D2605">
            <v>55193.96</v>
          </cell>
        </row>
        <row r="2606">
          <cell r="A2606" t="str">
            <v>P.17.000.050224</v>
          </cell>
          <cell r="B2606" t="str">
            <v>Sistema ininterrupto de energia on line senoidal, de 50 kVA (220/110 V), com automação de 15 minutos</v>
          </cell>
          <cell r="C2606" t="str">
            <v>UN</v>
          </cell>
          <cell r="D2606">
            <v>72907.56</v>
          </cell>
        </row>
        <row r="2607">
          <cell r="A2607" t="str">
            <v>P.17.000.050225</v>
          </cell>
          <cell r="B2607" t="str">
            <v>Sistema ininterrupto de energia, trifásico on line senoidal, de 5 kVA (220/110 V), com automação de 15 minutos</v>
          </cell>
          <cell r="C2607" t="str">
            <v>UN</v>
          </cell>
          <cell r="D2607">
            <v>25681.95</v>
          </cell>
        </row>
        <row r="2608">
          <cell r="A2608" t="str">
            <v>P.17.000.050226</v>
          </cell>
          <cell r="B2608" t="str">
            <v>Sistema ininterrupto de energia, trifásico on line senoidal, de 10 kVA (220/110 V), com autonomia de 15 minutos</v>
          </cell>
          <cell r="C2608" t="str">
            <v>UN</v>
          </cell>
          <cell r="D2608">
            <v>36943.870000000003</v>
          </cell>
        </row>
        <row r="2609">
          <cell r="A2609" t="str">
            <v>P.17.000.050231</v>
          </cell>
          <cell r="B2609" t="str">
            <v>Sistema ininterrupto de energia, trifásico on line senoidal, de 7,5 kVA (220/110 V), com autonomia de 15 minutos</v>
          </cell>
          <cell r="C2609" t="str">
            <v>UN</v>
          </cell>
          <cell r="D2609">
            <v>31421.439999999999</v>
          </cell>
        </row>
        <row r="2610">
          <cell r="A2610" t="str">
            <v>P.17.000.050257</v>
          </cell>
          <cell r="B2610" t="str">
            <v>Sistema ininterrupto de energia trifásico on line senoidal, de 40kVA, 380V/220V, com autonomia de 15 minutos; ref. Conception da CM Comandos Lineares, Sigma da Beta Eletronic, Energy Master, Oneupsti, Processtec ou equivalente</v>
          </cell>
          <cell r="C2610" t="str">
            <v>UN</v>
          </cell>
          <cell r="D2610">
            <v>81718.17</v>
          </cell>
        </row>
        <row r="2611">
          <cell r="A2611" t="str">
            <v>P.17.000.067301</v>
          </cell>
          <cell r="B2611" t="str">
            <v>Bloco de ligação com engate rápido para 10 pares com suporte BER-10</v>
          </cell>
          <cell r="C2611" t="str">
            <v>UN</v>
          </cell>
          <cell r="D2611">
            <v>20.48</v>
          </cell>
        </row>
        <row r="2612">
          <cell r="A2612" t="str">
            <v>P.17.000.090534</v>
          </cell>
          <cell r="B2612" t="str">
            <v>Destravador magnético eletroímã (sem fonte), para porta corta-fogo de 24 Vcc, ref. Gevi gamma ou equivalente</v>
          </cell>
          <cell r="C2612" t="str">
            <v>UN</v>
          </cell>
          <cell r="D2612">
            <v>239.98</v>
          </cell>
        </row>
        <row r="2613">
          <cell r="A2613" t="str">
            <v>P.17.000.090899</v>
          </cell>
          <cell r="B2613" t="str">
            <v>Rack fechado de piso padrão metálico, 19 x 24 Us x 570 mm</v>
          </cell>
          <cell r="C2613" t="str">
            <v>UN</v>
          </cell>
          <cell r="D2613">
            <v>1241.83</v>
          </cell>
        </row>
        <row r="2614">
          <cell r="A2614" t="str">
            <v>P.17.000.091007</v>
          </cell>
          <cell r="B2614" t="str">
            <v>Detector termovelocimétrico com base endereçável; ref. Johnson Controls, Fire &amp; Security, Aerotex Extintores ou equivalente</v>
          </cell>
          <cell r="C2614" t="str">
            <v>UN</v>
          </cell>
          <cell r="D2614">
            <v>169.19</v>
          </cell>
        </row>
        <row r="2615">
          <cell r="A2615" t="str">
            <v>P.17.000.091009</v>
          </cell>
          <cell r="B2615" t="str">
            <v>Sirene audiovisual tipo endereçável, potência de 90 a 110db, tensão até 24Vcc, corrente 100mA, leds alto brilho; ref. VRE-SVF da Verin, Strobe 99dB da Siemens ou equivalente</v>
          </cell>
          <cell r="C2615" t="str">
            <v>UN</v>
          </cell>
          <cell r="D2615">
            <v>290.49</v>
          </cell>
        </row>
        <row r="2616">
          <cell r="A2616" t="str">
            <v>P.17.000.091031</v>
          </cell>
          <cell r="B2616" t="str">
            <v>Sirene tipo corneta com potência nominal de 12V, potência sonora entre 115dB a 120dB, potência elétrica de 15 a 20W; ref. NA/12V da Aureon, GLK, DNI ou equivalente</v>
          </cell>
          <cell r="C2616" t="str">
            <v>UN</v>
          </cell>
          <cell r="D2616">
            <v>56.49</v>
          </cell>
        </row>
        <row r="2617">
          <cell r="A2617" t="str">
            <v>P.17.000.091404</v>
          </cell>
          <cell r="B2617" t="str">
            <v>Aparelho telefônico multifrequencial, analógico, teclas: FLASH, HOOK, PAUSE, LND e MODE, controle discagem em pulso e tom, controle de volume em 3 níveis</v>
          </cell>
          <cell r="C2617" t="str">
            <v>UN</v>
          </cell>
          <cell r="D2617">
            <v>72.959999999999994</v>
          </cell>
        </row>
        <row r="2618">
          <cell r="A2618" t="str">
            <v>P.17.000.091560</v>
          </cell>
          <cell r="B2618" t="str">
            <v>Sirene eletrônica em caixa metálica de 12 / 24 Volts</v>
          </cell>
          <cell r="C2618" t="str">
            <v>UN</v>
          </cell>
          <cell r="D2618">
            <v>109.73</v>
          </cell>
        </row>
        <row r="2619">
          <cell r="A2619" t="str">
            <v>P.17.000.091621</v>
          </cell>
          <cell r="B2619" t="str">
            <v>Cancela automática com gabinete aço e barreira em alumínio de 3,50 até 4,00 m; ref. Gatter Peccinin, Barrier da PPA, Prime DC da Garen, Max Peccinin, Brasso jetflex da PPA ou equivalente</v>
          </cell>
          <cell r="C2619" t="str">
            <v>UN</v>
          </cell>
          <cell r="D2619">
            <v>3631.33</v>
          </cell>
        </row>
        <row r="2620">
          <cell r="A2620" t="str">
            <v>P.17.000.092197</v>
          </cell>
          <cell r="B2620" t="str">
            <v>Estabilizador eletrônico de tensão monofásico com potência, 5 kVA</v>
          </cell>
          <cell r="C2620" t="str">
            <v>UN</v>
          </cell>
          <cell r="D2620">
            <v>9512.8799999999992</v>
          </cell>
        </row>
        <row r="2621">
          <cell r="A2621" t="str">
            <v>P.17.000.092199</v>
          </cell>
          <cell r="B2621" t="str">
            <v>Estabilizador eletrônico de tensão monofásico com potência, 10 kVA</v>
          </cell>
          <cell r="C2621" t="str">
            <v>UN</v>
          </cell>
          <cell r="D2621">
            <v>12618.53</v>
          </cell>
        </row>
        <row r="2622">
          <cell r="A2622" t="str">
            <v>P.17.000.092292</v>
          </cell>
          <cell r="B2622" t="str">
            <v>Controlador de acesso com identificação por impressão digital (biometria) e software de gerencimento; ref. SS 411E da Intelbras, iDAccess da Controlid ou equivalente</v>
          </cell>
          <cell r="C2622" t="str">
            <v>CJ</v>
          </cell>
          <cell r="D2622">
            <v>2960.07</v>
          </cell>
        </row>
        <row r="2623">
          <cell r="A2623" t="str">
            <v>P.17.000.092764</v>
          </cell>
          <cell r="B2623" t="str">
            <v>Central alarme microprocessada para até 125 zonas, ref. FP-01 da Gevi Gamma ou equivalente</v>
          </cell>
          <cell r="C2623" t="str">
            <v>UN</v>
          </cell>
          <cell r="D2623">
            <v>2901.58</v>
          </cell>
        </row>
        <row r="2624">
          <cell r="A2624" t="str">
            <v>P.17.000.092765</v>
          </cell>
          <cell r="B2624" t="str">
            <v>Repetidora sinais do painel sinóptico para central</v>
          </cell>
          <cell r="C2624" t="str">
            <v>UN</v>
          </cell>
          <cell r="D2624">
            <v>951</v>
          </cell>
        </row>
        <row r="2625">
          <cell r="A2625" t="str">
            <v>P.17.000.092771</v>
          </cell>
          <cell r="B2625" t="str">
            <v>Detector microprocessado metais tipo portal; ref. MAGXXI linha 300 / 3P da Magnetec; DMP-01/MP da Priel ou equivalente</v>
          </cell>
          <cell r="C2625" t="str">
            <v>UN</v>
          </cell>
          <cell r="D2625">
            <v>11627.64</v>
          </cell>
        </row>
        <row r="2626">
          <cell r="A2626" t="str">
            <v>P.18.000.042520</v>
          </cell>
          <cell r="B2626" t="str">
            <v>Painel frontal cego de 19´ x 1 U; ref. Itcomtech/20, Furukawa, Garra ou equivalente</v>
          </cell>
          <cell r="C2626" t="str">
            <v>UN</v>
          </cell>
          <cell r="D2626">
            <v>10.3</v>
          </cell>
        </row>
        <row r="2627">
          <cell r="A2627" t="str">
            <v>P.18.000.042526</v>
          </cell>
          <cell r="B2627" t="str">
            <v>Painel frontal cego de 19´ x 2 U; ref. Itcomtech/20, Furukawa, Garra ou equivalente</v>
          </cell>
          <cell r="C2627" t="str">
            <v>UN</v>
          </cell>
          <cell r="D2627">
            <v>12.35</v>
          </cell>
        </row>
        <row r="2628">
          <cell r="A2628" t="str">
            <v>P.18.000.045100</v>
          </cell>
          <cell r="B2628" t="str">
            <v>Caixa base lateral tipo ´N´ (1300x400x250mm), ref. Phaynell, JSA ou equivalente</v>
          </cell>
          <cell r="C2628" t="str">
            <v>UN</v>
          </cell>
          <cell r="D2628">
            <v>722.24</v>
          </cell>
        </row>
        <row r="2629">
          <cell r="A2629" t="str">
            <v>P.18.000.045101</v>
          </cell>
          <cell r="B2629" t="str">
            <v>Caixa de medição tipo ´M´ externa de (900x1200x270)mm, padrão Eletropaulo</v>
          </cell>
          <cell r="C2629" t="str">
            <v>UN</v>
          </cell>
          <cell r="D2629">
            <v>1609.8</v>
          </cell>
        </row>
        <row r="2630">
          <cell r="A2630" t="str">
            <v>P.18.000.045102</v>
          </cell>
          <cell r="B2630" t="str">
            <v>Caixa para seccionadora tipo ´T´, (900x600x250)mm, padrão Eletropaulo</v>
          </cell>
          <cell r="C2630" t="str">
            <v>UN</v>
          </cell>
          <cell r="D2630">
            <v>616.66999999999996</v>
          </cell>
        </row>
        <row r="2631">
          <cell r="A2631" t="str">
            <v>P.18.000.045103</v>
          </cell>
          <cell r="B2631" t="str">
            <v>Caixa de medição tipo II, (300 x 560 x 200)mm, padrão concessionárias</v>
          </cell>
          <cell r="C2631" t="str">
            <v>UN</v>
          </cell>
          <cell r="D2631">
            <v>158.55000000000001</v>
          </cell>
        </row>
        <row r="2632">
          <cell r="A2632" t="str">
            <v>P.18.000.045106</v>
          </cell>
          <cell r="B2632" t="str">
            <v>Caixa de medição externa tipo ´N´ (1300x1200x270)mm, padrão Eletropaulo</v>
          </cell>
          <cell r="C2632" t="str">
            <v>UN</v>
          </cell>
          <cell r="D2632">
            <v>2652.5</v>
          </cell>
        </row>
        <row r="2633">
          <cell r="A2633" t="str">
            <v>P.18.000.045108</v>
          </cell>
          <cell r="B2633" t="str">
            <v>Caixa de proteção para TC, em chapa 14, (1000x750x300) mm, padrão CPFL</v>
          </cell>
          <cell r="C2633" t="str">
            <v>UN</v>
          </cell>
          <cell r="D2633">
            <v>1094.3399999999999</v>
          </cell>
        </row>
        <row r="2634">
          <cell r="A2634" t="str">
            <v>P.18.000.045109</v>
          </cell>
          <cell r="B2634" t="str">
            <v>Caixa de medição externa tipo ´L´ (900x600x270)mm, padrão Eletropaulo</v>
          </cell>
          <cell r="C2634" t="str">
            <v>UN</v>
          </cell>
          <cell r="D2634">
            <v>1016.79</v>
          </cell>
        </row>
        <row r="2635">
          <cell r="A2635" t="str">
            <v>P.18.000.045110</v>
          </cell>
          <cell r="B2635" t="str">
            <v>Caixa de medição ´A1´para cabine primária (1000x1000x300)mm, padrão Eletropaulo</v>
          </cell>
          <cell r="C2635" t="str">
            <v>UN</v>
          </cell>
          <cell r="D2635">
            <v>2363.56</v>
          </cell>
        </row>
        <row r="2636">
          <cell r="A2636" t="str">
            <v>P.18.000.045111</v>
          </cell>
          <cell r="B2636" t="str">
            <v>Caixa de proteção dos bornes do medidor, em chapa 18, (300x250x90) mm padrão CPFL</v>
          </cell>
          <cell r="C2636" t="str">
            <v>UN</v>
          </cell>
          <cell r="D2636">
            <v>137.88</v>
          </cell>
        </row>
        <row r="2637">
          <cell r="A2637" t="str">
            <v>P.18.000.045116</v>
          </cell>
          <cell r="B2637" t="str">
            <v>Caixa de entrada tipo ´E´ de (560x350x210)mm, ref. BN, Olipe, ou equivalente - padrão Eletropaulo</v>
          </cell>
          <cell r="C2637" t="str">
            <v>UN</v>
          </cell>
          <cell r="D2637">
            <v>248.65</v>
          </cell>
        </row>
        <row r="2638">
          <cell r="A2638" t="str">
            <v>P.18.000.045121</v>
          </cell>
          <cell r="B2638" t="str">
            <v>Caixa de medição polifásica tipo III, (500x600x200)mm, padrão concessionárias</v>
          </cell>
          <cell r="C2638" t="str">
            <v>UN</v>
          </cell>
          <cell r="D2638">
            <v>258.85000000000002</v>
          </cell>
        </row>
        <row r="2639">
          <cell r="A2639" t="str">
            <v>P.18.000.049566</v>
          </cell>
          <cell r="B2639" t="str">
            <v>Suporte para transformação em poste/estaleiro</v>
          </cell>
          <cell r="C2639" t="str">
            <v>UN</v>
          </cell>
          <cell r="D2639">
            <v>182.89</v>
          </cell>
        </row>
        <row r="2640">
          <cell r="A2640" t="str">
            <v>P.18.000.050127</v>
          </cell>
          <cell r="B2640" t="str">
            <v>Quadro Telebras de embutir em chapa de (200 x 200 x 120) mm, com fundo de madeira, ref. Olipe, Lintermani ou equivalente</v>
          </cell>
          <cell r="C2640" t="str">
            <v>UN</v>
          </cell>
          <cell r="D2640">
            <v>39.590000000000003</v>
          </cell>
        </row>
        <row r="2641">
          <cell r="A2641" t="str">
            <v>P.18.000.050128</v>
          </cell>
          <cell r="B2641" t="str">
            <v>Quadro Telebras de embutir em chapa de (400 x 400 x 120) mm, com fundo de madeira, ref. Olipe, Lintermani ou equivalente</v>
          </cell>
          <cell r="C2641" t="str">
            <v>UN</v>
          </cell>
          <cell r="D2641">
            <v>81.13</v>
          </cell>
        </row>
        <row r="2642">
          <cell r="A2642" t="str">
            <v>P.18.000.050129</v>
          </cell>
          <cell r="B2642" t="str">
            <v>Quadro Telebras de embutir em chapa de (600 x 600 x 120) mm, com fundo de madeira, ref. Olipe, Lintermani ou equivalente</v>
          </cell>
          <cell r="C2642" t="str">
            <v>UN</v>
          </cell>
          <cell r="D2642">
            <v>143.86000000000001</v>
          </cell>
        </row>
        <row r="2643">
          <cell r="A2643" t="str">
            <v>P.18.000.050130</v>
          </cell>
          <cell r="B2643" t="str">
            <v>Quadro Telebras de embutir em chapa de (800 x 800 x 120) mm, com fundo de madeira, ref. Olipe, Lintermani ou equivalente</v>
          </cell>
          <cell r="C2643" t="str">
            <v>UN</v>
          </cell>
          <cell r="D2643">
            <v>482.84</v>
          </cell>
        </row>
        <row r="2644">
          <cell r="A2644" t="str">
            <v>P.18.000.050131</v>
          </cell>
          <cell r="B2644" t="str">
            <v>Quadro Telebras de embutir em chapa de (120 x 120 x 120) mm, com fundo de madeira, ref. Olipe, Lintermani ou equivalente</v>
          </cell>
          <cell r="C2644" t="str">
            <v>UN</v>
          </cell>
          <cell r="D2644">
            <v>991.61</v>
          </cell>
        </row>
        <row r="2645">
          <cell r="A2645" t="str">
            <v>P.18.000.050132</v>
          </cell>
          <cell r="B2645" t="str">
            <v>Quadro Telebras de sobrepor em chapa de (200 x 200 x 120) mm, com fundo de madeira, ref. Olipe, Lintermani ou equivalente</v>
          </cell>
          <cell r="C2645" t="str">
            <v>UN</v>
          </cell>
          <cell r="D2645">
            <v>83.99</v>
          </cell>
        </row>
        <row r="2646">
          <cell r="A2646" t="str">
            <v>P.18.000.050133</v>
          </cell>
          <cell r="B2646" t="str">
            <v>Quadro Telebras de sobrepor em chapa de (400 x 400 x 120) mm, com fundo de madeira, ref. Olipe, Lintermani ou equivalente</v>
          </cell>
          <cell r="C2646" t="str">
            <v>UN</v>
          </cell>
          <cell r="D2646">
            <v>166.26</v>
          </cell>
        </row>
        <row r="2647">
          <cell r="A2647" t="str">
            <v>P.18.000.050134</v>
          </cell>
          <cell r="B2647" t="str">
            <v>Quadro Telebras de sobrepor ema chapa de (600 x 600 x 120) mm, com fundo de madeira, ref. Olipe, Lintermani ou equivalente</v>
          </cell>
          <cell r="C2647" t="str">
            <v>UN</v>
          </cell>
          <cell r="D2647">
            <v>293.2</v>
          </cell>
        </row>
        <row r="2648">
          <cell r="A2648" t="str">
            <v>P.18.000.050135</v>
          </cell>
          <cell r="B2648" t="str">
            <v>Quadro Telebras de sobrepor em chapa de (800 x 800 x 120) mm, com fundo de madeira, ref. Olipe, Lintermani ou equivalente</v>
          </cell>
          <cell r="C2648" t="str">
            <v>UN</v>
          </cell>
          <cell r="D2648">
            <v>450.04</v>
          </cell>
        </row>
        <row r="2649">
          <cell r="A2649" t="str">
            <v>P.18.000.050269</v>
          </cell>
          <cell r="B2649" t="str">
            <v>Cubículo de média tensão para uso ao tempo IP-53 (mínimo), classe 24kV para 300kVA, padrão CPFL, Piratininga, Elektro, Eletropaulo, etc.; ref. Beghim, ABB, VR Painéis, Gimi ou equivalente</v>
          </cell>
          <cell r="C2649" t="str">
            <v>CJ</v>
          </cell>
          <cell r="D2649">
            <v>145425.94</v>
          </cell>
        </row>
        <row r="2650">
          <cell r="A2650" t="str">
            <v>P.18.000.050271</v>
          </cell>
          <cell r="B2650" t="str">
            <v>Quadro de embutir em chapa de aço, para disjuntores 16 DIN / 12 Bolt-on de 150 A, QDETG-U II, ref. 904501 da Cemar ou equivalente</v>
          </cell>
          <cell r="C2650" t="str">
            <v>UN</v>
          </cell>
          <cell r="D2650">
            <v>525.22</v>
          </cell>
        </row>
        <row r="2651">
          <cell r="A2651" t="str">
            <v>P.18.000.050272</v>
          </cell>
          <cell r="B2651" t="str">
            <v>Quadro de embutir em chapa de aço, para disjuntores 24 DIN / 18 Bolt-on de 150 A, QDETG-U II, ref. 904502 da Cemar ou equivalente</v>
          </cell>
          <cell r="C2651" t="str">
            <v>UN</v>
          </cell>
          <cell r="D2651">
            <v>511.77</v>
          </cell>
        </row>
        <row r="2652">
          <cell r="A2652" t="str">
            <v>P.18.000.050273</v>
          </cell>
          <cell r="B2652" t="str">
            <v>Quadro de embutir em chapa de aço, para disjuntores 34 DIN / 24 Bolt-on de 150 A, QDETG-U II, ref. 904503 da Cemar ou equivalente</v>
          </cell>
          <cell r="C2652" t="str">
            <v>UN</v>
          </cell>
          <cell r="D2652">
            <v>697.7</v>
          </cell>
        </row>
        <row r="2653">
          <cell r="A2653" t="str">
            <v>P.18.000.050274</v>
          </cell>
          <cell r="B2653" t="str">
            <v>Quadro de embutir em chapa de aço, para disjuntores 44 DIN / 32 Bolt-on de 150 A, QDETG-U II, ref. 904504 da Cemar ou equivalente</v>
          </cell>
          <cell r="C2653" t="str">
            <v>UN</v>
          </cell>
          <cell r="D2653">
            <v>705.87</v>
          </cell>
        </row>
        <row r="2654">
          <cell r="A2654" t="str">
            <v>P.18.000.050275</v>
          </cell>
          <cell r="B2654" t="str">
            <v>Quadro de embutir em chapa de aço, para disjuntores 56 DIN / 40 Bolt-on de 225 A, QDETG-U II, ref. 904505 da Cemar ou equivalente</v>
          </cell>
          <cell r="C2654" t="str">
            <v>UN</v>
          </cell>
          <cell r="D2654">
            <v>1110.3399999999999</v>
          </cell>
        </row>
        <row r="2655">
          <cell r="A2655" t="str">
            <v>P.18.000.050276</v>
          </cell>
          <cell r="B2655" t="str">
            <v>Quadro de embutir em chapa de aço, para disjuntores 70 DIN / 50 Bolt-on de 225 A, QDETG-U II, ref. 904506 da Cemar ou equivalente</v>
          </cell>
          <cell r="C2655" t="str">
            <v>UN</v>
          </cell>
          <cell r="D2655">
            <v>1482.3</v>
          </cell>
        </row>
        <row r="2656">
          <cell r="A2656" t="str">
            <v>P.18.000.050277</v>
          </cell>
          <cell r="B2656" t="str">
            <v>Quadro de sobrepor em chapa de aço, para disjuntores 16 DIN / 12 Bolt-on de 150 A, QDSTG-U II, ref. 904507 da Cemar ou equivalente</v>
          </cell>
          <cell r="C2656" t="str">
            <v>UN</v>
          </cell>
          <cell r="D2656">
            <v>621.80999999999995</v>
          </cell>
        </row>
        <row r="2657">
          <cell r="A2657" t="str">
            <v>P.18.000.050278</v>
          </cell>
          <cell r="B2657" t="str">
            <v>Quadro de sobrepor em chapa de aço, para disjuntores 24 DIN / 18 Bolt-on de 150 A, QDSTG-U II, ref. 904508 da Cemar ou equivalente</v>
          </cell>
          <cell r="C2657" t="str">
            <v>UN</v>
          </cell>
          <cell r="D2657">
            <v>727.24</v>
          </cell>
        </row>
        <row r="2658">
          <cell r="A2658" t="str">
            <v>P.18.000.050279</v>
          </cell>
          <cell r="B2658" t="str">
            <v>Quadro de sobrepor em chapa de aço, para disjuntores 34 DIN / 24 Bolt-on de 150 A, QDSTG-U II, ref. 904509 da Cemar ou equivalente</v>
          </cell>
          <cell r="C2658" t="str">
            <v>UN</v>
          </cell>
          <cell r="D2658">
            <v>832.3</v>
          </cell>
        </row>
        <row r="2659">
          <cell r="A2659" t="str">
            <v>P.18.000.050280</v>
          </cell>
          <cell r="B2659" t="str">
            <v>Quadro de sobrepor em chapa de aço, para disjuntores 44 DIN / 32 Bolt-on de 150 A, QDSTG-U II, ref. 904510 da Cemar ou equivalente</v>
          </cell>
          <cell r="C2659" t="str">
            <v>UN</v>
          </cell>
          <cell r="D2659">
            <v>847.42</v>
          </cell>
        </row>
        <row r="2660">
          <cell r="A2660" t="str">
            <v>P.18.000.050281</v>
          </cell>
          <cell r="B2660" t="str">
            <v>Quadro de sobrepor em chapa de aço, para disjuntores 56 DIN / 40 Bolt-on de 225 A, QDSTG-U II, ref. 904511 da Cemar ou equivalente</v>
          </cell>
          <cell r="C2660" t="str">
            <v>UN</v>
          </cell>
          <cell r="D2660">
            <v>1239.6400000000001</v>
          </cell>
        </row>
        <row r="2661">
          <cell r="A2661" t="str">
            <v>P.18.000.050282</v>
          </cell>
          <cell r="B2661" t="str">
            <v>Quadro de sobrepor em chapa de aço, para disjuntores 70 DIN / 50 Bolt-on de 225 A, QDSTG-U II, ref. 904512 da Cemar ou equivalente</v>
          </cell>
          <cell r="C2661" t="str">
            <v>UN</v>
          </cell>
          <cell r="D2661">
            <v>1978.16</v>
          </cell>
        </row>
        <row r="2662">
          <cell r="A2662" t="str">
            <v>P.18.000.050287</v>
          </cell>
          <cell r="B2662" t="str">
            <v>Cubículo de média tensão para uso ao tempo IP-53 (mínimo), classe 17,5kV e 300kVA, padrão CPFL, Piratininga, Elektro, Eletropaulo, etc.; referência comercial Beghim, ABB, VR Painéis, Gimi ou equivalente</v>
          </cell>
          <cell r="C2662" t="str">
            <v>CJ</v>
          </cell>
          <cell r="D2662">
            <v>116045.88</v>
          </cell>
        </row>
        <row r="2663">
          <cell r="A2663" t="str">
            <v>P.18.000.091179</v>
          </cell>
          <cell r="B2663" t="str">
            <v>Painel autoportante/modular em chapa de aço, com proteção mínima IP-54, sem componentes; referência comercial Taunus, Press Mat ou equivalente</v>
          </cell>
          <cell r="C2663" t="str">
            <v>M2</v>
          </cell>
          <cell r="D2663">
            <v>6153.34</v>
          </cell>
        </row>
        <row r="2664">
          <cell r="A2664" t="str">
            <v>P.18.000.091704</v>
          </cell>
          <cell r="B2664" t="str">
            <v>Placa de montagem para quadros em geral, em chapa de aço carbono, espessura 2,25mm, acabamento pintura eletrostática; ref. Painel Mix, Painel.ind.br ou equivalnete</v>
          </cell>
          <cell r="C2664" t="str">
            <v>M2</v>
          </cell>
          <cell r="D2664">
            <v>565.70000000000005</v>
          </cell>
        </row>
        <row r="2665">
          <cell r="A2665" t="str">
            <v>P.18.000.092638</v>
          </cell>
          <cell r="B2665" t="str">
            <v>Banco de medição para transformadores, TP/TC, Eletropaulo e Cesp</v>
          </cell>
          <cell r="C2665" t="str">
            <v>UN</v>
          </cell>
          <cell r="D2665">
            <v>1064.57</v>
          </cell>
        </row>
        <row r="2666">
          <cell r="A2666" t="str">
            <v>P.18.000.092639</v>
          </cell>
          <cell r="B2666" t="str">
            <v>Suporte para fixação lateral em cabine primária para TP´s 80 x 35 x 42 cm, em ferro cantoneira L: 1 1/2´ x esp. 1/8´</v>
          </cell>
          <cell r="C2666" t="str">
            <v>UN</v>
          </cell>
          <cell r="D2666">
            <v>141.72999999999999</v>
          </cell>
        </row>
        <row r="2667">
          <cell r="A2667" t="str">
            <v>P.19.000.024014</v>
          </cell>
          <cell r="B2667" t="str">
            <v>Conector grampo cabo/haste de 3/4´</v>
          </cell>
          <cell r="C2667" t="str">
            <v>UN</v>
          </cell>
          <cell r="D2667">
            <v>22.26</v>
          </cell>
        </row>
        <row r="2668">
          <cell r="A2668" t="str">
            <v>P.19.000.040501</v>
          </cell>
          <cell r="B2668" t="str">
            <v>Isolador tipo castanha de 85x90mm</v>
          </cell>
          <cell r="C2668" t="str">
            <v>UN</v>
          </cell>
          <cell r="D2668">
            <v>21.26</v>
          </cell>
        </row>
        <row r="2669">
          <cell r="A2669" t="str">
            <v>P.19.000.040516</v>
          </cell>
          <cell r="B2669" t="str">
            <v>Grampo ´C´ de Ø 3/8´ e balancim grande para perfilado, ref. BF-078+BF-081 Bandeirantes, RP 2033+RP 2034 Real Perfil ou equivalente</v>
          </cell>
          <cell r="C2669" t="str">
            <v>CJ</v>
          </cell>
          <cell r="D2669">
            <v>9.42</v>
          </cell>
        </row>
        <row r="2670">
          <cell r="A2670" t="str">
            <v>P.19.000.040517</v>
          </cell>
          <cell r="B2670" t="str">
            <v>Gancho longo em chapa de aço zincado, para fixação de luminárias; ref. Perfilaço, TWT ou equivalente</v>
          </cell>
          <cell r="C2670" t="str">
            <v>UN</v>
          </cell>
          <cell r="D2670">
            <v>4.47</v>
          </cell>
        </row>
        <row r="2671">
          <cell r="A2671" t="str">
            <v>P.19.000.042219</v>
          </cell>
          <cell r="B2671" t="str">
            <v>Captor tipo FRANKLIN, Hmin.= 300mm, 4 ou mais pontas,1 descida, cromado, ref. PRT-101 Paratec, PK-0003 Paraklin, TEL-020 Termotécnica ou equivalente</v>
          </cell>
          <cell r="C2671" t="str">
            <v>UN</v>
          </cell>
          <cell r="D2671">
            <v>86.97</v>
          </cell>
        </row>
        <row r="2672">
          <cell r="A2672" t="str">
            <v>P.19.000.042220</v>
          </cell>
          <cell r="B2672" t="str">
            <v>Captor tipo FRANKLIN, Hmin.= 300mm, 4 ou mais pontas, 2 descidas, cromado, ref. PRT-102 Paratec, PK-0004 Paraklin, TEL-022 Termotécnica ou equivalente</v>
          </cell>
          <cell r="C2672" t="str">
            <v>UN</v>
          </cell>
          <cell r="D2672">
            <v>133.83000000000001</v>
          </cell>
        </row>
        <row r="2673">
          <cell r="A2673" t="str">
            <v>P.19.000.042223</v>
          </cell>
          <cell r="B2673" t="str">
            <v>Isolador galvanizado reforçado para fixação a 90°</v>
          </cell>
          <cell r="C2673" t="str">
            <v>UN</v>
          </cell>
          <cell r="D2673">
            <v>15.73</v>
          </cell>
        </row>
        <row r="2674">
          <cell r="A2674" t="str">
            <v>P.19.000.042224</v>
          </cell>
          <cell r="B2674" t="str">
            <v>Isolador galvanizado simples, chapa de encosto</v>
          </cell>
          <cell r="C2674" t="str">
            <v>UN</v>
          </cell>
          <cell r="D2674">
            <v>5.53</v>
          </cell>
        </row>
        <row r="2675">
          <cell r="A2675" t="str">
            <v>P.19.000.042225</v>
          </cell>
          <cell r="B2675" t="str">
            <v>Isolador galvanizado simples reforçado, chapa de encosto</v>
          </cell>
          <cell r="C2675" t="str">
            <v>UN</v>
          </cell>
          <cell r="D2675">
            <v>8.07</v>
          </cell>
        </row>
        <row r="2676">
          <cell r="A2676" t="str">
            <v>P.19.000.042226</v>
          </cell>
          <cell r="B2676" t="str">
            <v>Isolador galvanizado simples com calha para telha ondulada</v>
          </cell>
          <cell r="C2676" t="str">
            <v>UN</v>
          </cell>
          <cell r="D2676">
            <v>14.04</v>
          </cell>
        </row>
        <row r="2677">
          <cell r="A2677" t="str">
            <v>P.19.000.042227</v>
          </cell>
          <cell r="B2677" t="str">
            <v>Isolador galvanizado simples reforçado com calha para telha ondulada</v>
          </cell>
          <cell r="C2677" t="str">
            <v>UN</v>
          </cell>
          <cell r="D2677">
            <v>17.02</v>
          </cell>
        </row>
        <row r="2678">
          <cell r="A2678" t="str">
            <v>P.19.000.042231</v>
          </cell>
          <cell r="B2678" t="str">
            <v>Isolador galvanizado simples para mastro 2´, com 1 descida</v>
          </cell>
          <cell r="C2678" t="str">
            <v>UN</v>
          </cell>
          <cell r="D2678">
            <v>10.8</v>
          </cell>
        </row>
        <row r="2679">
          <cell r="A2679" t="str">
            <v>P.19.000.042232</v>
          </cell>
          <cell r="B2679" t="str">
            <v>Isolador galvanizado simples para mastro 2´, com 2 descidas</v>
          </cell>
          <cell r="C2679" t="str">
            <v>UN</v>
          </cell>
          <cell r="D2679">
            <v>15.15</v>
          </cell>
        </row>
        <row r="2680">
          <cell r="A2680" t="str">
            <v>P.19.000.042233</v>
          </cell>
          <cell r="B2680" t="str">
            <v>Isolador galvanizado reforçado para mastro 2´, com 1 descida</v>
          </cell>
          <cell r="C2680" t="str">
            <v>UN</v>
          </cell>
          <cell r="D2680">
            <v>13.47</v>
          </cell>
        </row>
        <row r="2681">
          <cell r="A2681" t="str">
            <v>P.19.000.042234</v>
          </cell>
          <cell r="B2681" t="str">
            <v>Isolador galvanizado reforçado para mastro 2´, com 2 descida</v>
          </cell>
          <cell r="C2681" t="str">
            <v>UN</v>
          </cell>
          <cell r="D2681">
            <v>17.79</v>
          </cell>
        </row>
        <row r="2682">
          <cell r="A2682" t="str">
            <v>P.19.000.042235</v>
          </cell>
          <cell r="B2682" t="str">
            <v>Abraçadeira de contraventagem para mastro de 2´</v>
          </cell>
          <cell r="C2682" t="str">
            <v>UN</v>
          </cell>
          <cell r="D2682">
            <v>12.69</v>
          </cell>
        </row>
        <row r="2683">
          <cell r="A2683" t="str">
            <v>P.19.000.042236</v>
          </cell>
          <cell r="B2683" t="str">
            <v>Apoio para mastro em aço galvanizado de 2´</v>
          </cell>
          <cell r="C2683" t="str">
            <v>UN</v>
          </cell>
          <cell r="D2683">
            <v>12.07</v>
          </cell>
        </row>
        <row r="2684">
          <cell r="A2684" t="str">
            <v>P.19.000.042237</v>
          </cell>
          <cell r="B2684" t="str">
            <v>Base para mastro em aço galvanizado de 2´, ref. PK 0505 da Paraklim ou equivalente</v>
          </cell>
          <cell r="C2684" t="str">
            <v>UN</v>
          </cell>
          <cell r="D2684">
            <v>78.95</v>
          </cell>
        </row>
        <row r="2685">
          <cell r="A2685" t="str">
            <v>P.19.000.042238</v>
          </cell>
          <cell r="B2685" t="str">
            <v>Contraventagem com cabo para mastro de 2´</v>
          </cell>
          <cell r="C2685" t="str">
            <v>UN</v>
          </cell>
          <cell r="D2685">
            <v>180.56</v>
          </cell>
        </row>
        <row r="2686">
          <cell r="A2686" t="str">
            <v>P.19.000.042240</v>
          </cell>
          <cell r="B2686" t="str">
            <v>Mastro simples galvanizado de 2´, altura de 3 a 5 m, Inclusive luva de redução, ref. 703 Paraklin ou equivalente</v>
          </cell>
          <cell r="C2686" t="str">
            <v>M</v>
          </cell>
          <cell r="D2686">
            <v>82.65</v>
          </cell>
        </row>
        <row r="2687">
          <cell r="A2687" t="str">
            <v>P.19.000.042241</v>
          </cell>
          <cell r="B2687" t="str">
            <v>Suporte porta bandeira simples para mastro de 2´</v>
          </cell>
          <cell r="C2687" t="str">
            <v>UN</v>
          </cell>
          <cell r="D2687">
            <v>11.79</v>
          </cell>
        </row>
        <row r="2688">
          <cell r="A2688" t="str">
            <v>P.19.000.042242</v>
          </cell>
          <cell r="B2688" t="str">
            <v>Suporte reforçado para porta bandeira de 2´</v>
          </cell>
          <cell r="C2688" t="str">
            <v>UN</v>
          </cell>
          <cell r="D2688">
            <v>40.35</v>
          </cell>
        </row>
        <row r="2689">
          <cell r="A2689" t="str">
            <v>P.19.000.042243</v>
          </cell>
          <cell r="B2689" t="str">
            <v>Abraçadeira para fixação do aparelho sinalizador para mastro de diâmetro 2´</v>
          </cell>
          <cell r="C2689" t="str">
            <v>UN</v>
          </cell>
          <cell r="D2689">
            <v>16.600000000000001</v>
          </cell>
        </row>
        <row r="2690">
          <cell r="A2690" t="str">
            <v>P.19.000.042248</v>
          </cell>
          <cell r="B2690" t="str">
            <v>Conector de emenda em latão para cabo até 50mm², com 4 parafusos</v>
          </cell>
          <cell r="C2690" t="str">
            <v>UN</v>
          </cell>
          <cell r="D2690">
            <v>29.02</v>
          </cell>
        </row>
        <row r="2691">
          <cell r="A2691" t="str">
            <v>P.19.000.042249</v>
          </cell>
          <cell r="B2691" t="str">
            <v>Conector tipo olhal reforçado cabo/haste de 3/4", em latão forjado natural; ref. PK 0105 Paraklin, PRT-909 Paratec, 662401 Magnet, DR-098 Raycon, PG-0105 Paragam, TH-34-R Intelli, TTC006-1 Conimel ou equivalente</v>
          </cell>
          <cell r="C2691" t="str">
            <v>UN</v>
          </cell>
          <cell r="D2691">
            <v>18.059999999999999</v>
          </cell>
        </row>
        <row r="2692">
          <cell r="A2692" t="str">
            <v>P.19.000.042250</v>
          </cell>
          <cell r="B2692" t="str">
            <v>Conector tipo olhal reforçado cabo/haste de 5/8", em latão forjado natural; ref. PK-0104 Paraklin, PRT-908 Paratec, 662301 Magnet, DR-097 Raycon, PG-0104 Paragam, Th-58-R Intelli, TTC004-1 Conimel ou equivalente</v>
          </cell>
          <cell r="C2692" t="str">
            <v>UN</v>
          </cell>
          <cell r="D2692">
            <v>7.61</v>
          </cell>
        </row>
        <row r="2693">
          <cell r="A2693" t="str">
            <v>P.19.000.042252</v>
          </cell>
          <cell r="B2693" t="str">
            <v>Haste de aterramento de 5/8"x2,4 m, em aço SAE1010/1020, trefilado e revestido de cobre eletrolítico; ref. PK0065 da Paraklin, TEL5824 da Termotécnica ou equivalente</v>
          </cell>
          <cell r="C2693" t="str">
            <v>UN</v>
          </cell>
          <cell r="D2693">
            <v>138.05000000000001</v>
          </cell>
        </row>
        <row r="2694">
          <cell r="A2694" t="str">
            <v>P.19.000.042253</v>
          </cell>
          <cell r="B2694" t="str">
            <v>Mastro para sinalizador de obstáculo de 1,50m x 3/4´</v>
          </cell>
          <cell r="C2694" t="str">
            <v>UN</v>
          </cell>
          <cell r="D2694">
            <v>45.75</v>
          </cell>
        </row>
        <row r="2695">
          <cell r="A2695" t="str">
            <v>P.19.000.042254</v>
          </cell>
          <cell r="B2695" t="str">
            <v>Suporte para tubo de proteção com grapa de encosto 2´</v>
          </cell>
          <cell r="C2695" t="str">
            <v>UN</v>
          </cell>
          <cell r="D2695">
            <v>10.73</v>
          </cell>
        </row>
        <row r="2696">
          <cell r="A2696" t="str">
            <v>P.19.000.042255</v>
          </cell>
          <cell r="B2696" t="str">
            <v>Suporte para tubo de proteção com grapa para chumbar 2´</v>
          </cell>
          <cell r="C2696" t="str">
            <v>UN</v>
          </cell>
          <cell r="D2696">
            <v>10.02</v>
          </cell>
        </row>
        <row r="2697">
          <cell r="A2697" t="str">
            <v>P.19.000.042257</v>
          </cell>
          <cell r="B2697" t="str">
            <v>Tampa para caixa de inspeção cilíndrica em aço galvanizado</v>
          </cell>
          <cell r="C2697" t="str">
            <v>UN</v>
          </cell>
          <cell r="D2697">
            <v>48.46</v>
          </cell>
        </row>
        <row r="2698">
          <cell r="A2698" t="str">
            <v>P.19.000.042380</v>
          </cell>
          <cell r="B2698" t="str">
            <v>Abraçadeira para cabo modelo MB-4 da 3M Scotch para fixação de cabo elétrico de potência, isolado de tensão até 35 KV</v>
          </cell>
          <cell r="C2698" t="str">
            <v>UN</v>
          </cell>
          <cell r="D2698">
            <v>252.36</v>
          </cell>
        </row>
        <row r="2699">
          <cell r="A2699" t="str">
            <v>P.19.000.042433</v>
          </cell>
          <cell r="B2699" t="str">
            <v>Haste de aterramento de 3/4"x3 m, em aço SAE1010/1020, trefilado e revestido de cobre eletrolítico; ref. 6757 da Magnet, PK0068 da Paraklin ou equivalente</v>
          </cell>
          <cell r="C2699" t="str">
            <v>UN</v>
          </cell>
          <cell r="D2699">
            <v>244.01</v>
          </cell>
        </row>
        <row r="2700">
          <cell r="A2700" t="str">
            <v>P.19.000.042474</v>
          </cell>
          <cell r="B2700" t="str">
            <v>Isolador galvanizado uso geral, 20 cm, PK-0195 da Paraklin,TEL-210 ou equivalente</v>
          </cell>
          <cell r="C2700" t="str">
            <v>UN</v>
          </cell>
          <cell r="D2700">
            <v>5.89</v>
          </cell>
        </row>
        <row r="2701">
          <cell r="A2701" t="str">
            <v>P.19.000.042476</v>
          </cell>
          <cell r="B2701" t="str">
            <v>Caixa de inspeção do terra cilíndrica em PVC rígido, diâmetro de 300 mm, h= 400 mm</v>
          </cell>
          <cell r="C2701" t="str">
            <v>UN</v>
          </cell>
          <cell r="D2701">
            <v>34.83</v>
          </cell>
        </row>
        <row r="2702">
          <cell r="A2702" t="str">
            <v>P.19.000.042477</v>
          </cell>
          <cell r="B2702" t="str">
            <v>Caixa de inspeção do terra cilíndrica em PVC rígido, diâmetro de 300 mm, h= 250 mm</v>
          </cell>
          <cell r="C2702" t="str">
            <v>UN</v>
          </cell>
          <cell r="D2702">
            <v>20.87</v>
          </cell>
        </row>
        <row r="2703">
          <cell r="A2703" t="str">
            <v>P.19.000.042478</v>
          </cell>
          <cell r="B2703" t="str">
            <v>Caixa de inspeção do terra cilíndrica em PVC rígido, diâmetro de 300 mm, h= 600 mm</v>
          </cell>
          <cell r="C2703" t="str">
            <v>UN</v>
          </cell>
          <cell r="D2703">
            <v>51.44</v>
          </cell>
        </row>
        <row r="2704">
          <cell r="A2704" t="str">
            <v>P.19.000.043502</v>
          </cell>
          <cell r="B2704" t="str">
            <v>Armação secundária para 1 estribo</v>
          </cell>
          <cell r="C2704" t="str">
            <v>UN</v>
          </cell>
          <cell r="D2704">
            <v>32.79</v>
          </cell>
        </row>
        <row r="2705">
          <cell r="A2705" t="str">
            <v>P.19.000.043503</v>
          </cell>
          <cell r="B2705" t="str">
            <v>Armação secundária para 2 estribos</v>
          </cell>
          <cell r="C2705" t="str">
            <v>UN</v>
          </cell>
          <cell r="D2705">
            <v>40.17</v>
          </cell>
        </row>
        <row r="2706">
          <cell r="A2706" t="str">
            <v>P.19.000.043504</v>
          </cell>
          <cell r="B2706" t="str">
            <v>Isolador tipo disco para 15kV</v>
          </cell>
          <cell r="C2706" t="str">
            <v>UN</v>
          </cell>
          <cell r="D2706">
            <v>89.83</v>
          </cell>
        </row>
        <row r="2707">
          <cell r="A2707" t="str">
            <v>P.19.000.043505</v>
          </cell>
          <cell r="B2707" t="str">
            <v>Isolador tipo roldana baixa tensão de 76 x 79 mm</v>
          </cell>
          <cell r="C2707" t="str">
            <v>UN</v>
          </cell>
          <cell r="D2707">
            <v>8.66</v>
          </cell>
        </row>
        <row r="2708">
          <cell r="A2708" t="str">
            <v>P.19.000.044301</v>
          </cell>
          <cell r="B2708" t="str">
            <v>Barra condutora chata em cobre de 3/4´ x 3/16´; ref. TEL 780 Termotécnica ou equivalente</v>
          </cell>
          <cell r="C2708" t="str">
            <v>M</v>
          </cell>
          <cell r="D2708">
            <v>193.75</v>
          </cell>
        </row>
        <row r="2709">
          <cell r="A2709" t="str">
            <v>P.19.000.044304</v>
          </cell>
          <cell r="B2709" t="str">
            <v>Caixa de equalização com barra cobre 6mm, embutir, chapa de aço com pintura esmaltada, de 400x400mm e tampa, uso interno, ref. Tel-900 Termotécnica ou equivalente</v>
          </cell>
          <cell r="C2709" t="str">
            <v>UN</v>
          </cell>
          <cell r="D2709">
            <v>535.42999999999995</v>
          </cell>
        </row>
        <row r="2710">
          <cell r="A2710" t="str">
            <v>P.19.000.044305</v>
          </cell>
          <cell r="B2710" t="str">
            <v>Caixa de equalização com barra cobre 6mm, embutir, chapa de aço com pintura esmaltada, de 200x200mm e tampa, uso interno, ref. Tel-901 Termotécnica ou equivalente</v>
          </cell>
          <cell r="C2710" t="str">
            <v>UN</v>
          </cell>
          <cell r="D2710">
            <v>371.17</v>
          </cell>
        </row>
        <row r="2711">
          <cell r="A2711" t="str">
            <v>P.19.000.044306</v>
          </cell>
          <cell r="B2711" t="str">
            <v>Fixador componente A+B; ref. FGG 01 da Gelcam ou equivalente</v>
          </cell>
          <cell r="C2711" t="str">
            <v>KG</v>
          </cell>
          <cell r="D2711">
            <v>50.74</v>
          </cell>
        </row>
        <row r="2712">
          <cell r="A2712" t="str">
            <v>P.19.000.044307</v>
          </cell>
          <cell r="B2712" t="str">
            <v>Suporte para fixação de terminal aéreo e ou cabo de cobre; ref. SGG01 da Gelcam ou equivalente</v>
          </cell>
          <cell r="C2712" t="str">
            <v>UN</v>
          </cell>
          <cell r="D2712">
            <v>4.05</v>
          </cell>
        </row>
        <row r="2713">
          <cell r="A2713" t="str">
            <v>P.19.000.044308</v>
          </cell>
          <cell r="B2713" t="str">
            <v>Terminal aéreo em barra de cobre circular maciço, diâmetro de 1/4´ x 300; ref. TAG da Gelcam ou equivalente</v>
          </cell>
          <cell r="C2713" t="str">
            <v>UN</v>
          </cell>
          <cell r="D2713">
            <v>11.86</v>
          </cell>
        </row>
        <row r="2714">
          <cell r="A2714" t="str">
            <v>P.19.000.044309</v>
          </cell>
          <cell r="B2714" t="str">
            <v>Presilha em latão para cabos de 16 até 50 mm²; ref. Termotécnica ou equivalente</v>
          </cell>
          <cell r="C2714" t="str">
            <v>UN</v>
          </cell>
          <cell r="D2714">
            <v>1.5</v>
          </cell>
        </row>
        <row r="2715">
          <cell r="A2715" t="str">
            <v>P.19.000.044310</v>
          </cell>
          <cell r="B2715" t="str">
            <v>Presilha em latão para cabos acima 50 até 120 mm²; ref. Termotécnica ou equivalente</v>
          </cell>
          <cell r="C2715" t="str">
            <v>UN</v>
          </cell>
          <cell r="D2715">
            <v>2.0699999999999998</v>
          </cell>
        </row>
        <row r="2716">
          <cell r="A2716" t="str">
            <v>P.19.000.044311</v>
          </cell>
          <cell r="B2716" t="str">
            <v>Suporte para fixação de terminal aéreo e ou cabo de cobre nu; ref. SGG02/SGG03 da Gelcam ou equivalente</v>
          </cell>
          <cell r="C2716" t="str">
            <v>UN</v>
          </cell>
          <cell r="D2716">
            <v>5.98</v>
          </cell>
        </row>
        <row r="2717">
          <cell r="A2717" t="str">
            <v>P.19.000.044314</v>
          </cell>
          <cell r="B2717" t="str">
            <v>Suporte para fixação de fita de alumínio 7/8" x 1/8" e/ou cabo de cobre nu, com base ondulada; ref. SGG 03 (longitudinal) da Gelcam ou equivalente</v>
          </cell>
          <cell r="C2717" t="str">
            <v>UN</v>
          </cell>
          <cell r="D2717">
            <v>5.99</v>
          </cell>
        </row>
        <row r="2718">
          <cell r="A2718" t="str">
            <v>P.19.000.044315</v>
          </cell>
          <cell r="B2718" t="str">
            <v>Suporte para fixação de fita de alumínio 7/8" x 1/8", com base plana; ref. SGG 04/F da Gelcam ou equivalente</v>
          </cell>
          <cell r="C2718" t="str">
            <v>UN</v>
          </cell>
          <cell r="D2718">
            <v>4.62</v>
          </cell>
        </row>
        <row r="2719">
          <cell r="A2719" t="str">
            <v>P.19.000.044320</v>
          </cell>
          <cell r="B2719" t="str">
            <v>Cordoalha flexível "jumpers" de 25 X 300 mm, com 4 furos de 11 mm; ref. Barbanera, Raycon, TEL5703 da Termotécnica ou equivalente</v>
          </cell>
          <cell r="C2719" t="str">
            <v>UN</v>
          </cell>
          <cell r="D2719">
            <v>45.38</v>
          </cell>
        </row>
        <row r="2720">
          <cell r="A2720" t="str">
            <v>P.19.000.044321</v>
          </cell>
          <cell r="B2720" t="str">
            <v>Terminal estanhado com 1 furo e 1 compressão - 16 mm², ref. TEC 5116 Termotécnica, Paraklin ou equivalente</v>
          </cell>
          <cell r="C2720" t="str">
            <v>UN</v>
          </cell>
          <cell r="D2720">
            <v>3.2</v>
          </cell>
        </row>
        <row r="2721">
          <cell r="A2721" t="str">
            <v>P.19.000.044322</v>
          </cell>
          <cell r="B2721" t="str">
            <v>Terminal estanhado com 1 furo e 1 compressão - 35 mm², ref. TEC 5135 Termotécnica, Paraklin ou equivalente</v>
          </cell>
          <cell r="C2721" t="str">
            <v>UN</v>
          </cell>
          <cell r="D2721">
            <v>5.51</v>
          </cell>
        </row>
        <row r="2722">
          <cell r="A2722" t="str">
            <v>P.19.000.044323</v>
          </cell>
          <cell r="B2722" t="str">
            <v>Terminal estanhado com 1 furo e 1 compressão - 50 mm², ref. TEC 5150 Termotécnica, Paraklin ou equivalente</v>
          </cell>
          <cell r="C2722" t="str">
            <v>UN</v>
          </cell>
          <cell r="D2722">
            <v>9.1999999999999993</v>
          </cell>
        </row>
        <row r="2723">
          <cell r="A2723" t="str">
            <v>P.19.000.044326</v>
          </cell>
          <cell r="B2723" t="str">
            <v>Terminal estanhado com 2 furos e 1 compressão - 50 mm², ref. TEC 5175 Termotécnica, Paraklin ou equivalente</v>
          </cell>
          <cell r="C2723" t="str">
            <v>UN</v>
          </cell>
          <cell r="D2723">
            <v>14.29</v>
          </cell>
        </row>
        <row r="2724">
          <cell r="A2724" t="str">
            <v>P.19.000.044327</v>
          </cell>
          <cell r="B2724" t="str">
            <v>Conector tipo "X" fundido em bronze para aterramento de tela, para cabo 16 - 50mm², ref. TEL 6945 da Termotécnica ou equivalente</v>
          </cell>
          <cell r="C2724" t="str">
            <v>UN</v>
          </cell>
          <cell r="D2724">
            <v>97.62</v>
          </cell>
        </row>
        <row r="2725">
          <cell r="A2725" t="str">
            <v>P.19.000.044328</v>
          </cell>
          <cell r="B2725" t="str">
            <v>Malha fechada pré-fabricada em fio de cobre de 16mm e mesch 30 x 30cm para aterramento, ref. MPT-16 da Fastweld ou equivalente</v>
          </cell>
          <cell r="C2725" t="str">
            <v>M2</v>
          </cell>
          <cell r="D2725">
            <v>227.9</v>
          </cell>
        </row>
        <row r="2726">
          <cell r="A2726" t="str">
            <v>P.19.000.044330</v>
          </cell>
          <cell r="B2726" t="str">
            <v>Tela equipotencial em aço inoxidável, largura 200 mm, espessura 1,4mm, ref. TEL 758KV Belinox, Termotécnica ou equivalente</v>
          </cell>
          <cell r="C2726" t="str">
            <v>M</v>
          </cell>
          <cell r="D2726">
            <v>69.3</v>
          </cell>
        </row>
        <row r="2727">
          <cell r="A2727" t="str">
            <v>P.19.000.044331</v>
          </cell>
          <cell r="B2727" t="str">
            <v>Cordoalha flexível "jumpers" de 25 X 235 mm, com 4 furos de 11 mm; ref. Barbanera, Raycon, TEL5702 da Termotécnica ou equivalente</v>
          </cell>
          <cell r="C2727" t="str">
            <v>UN</v>
          </cell>
          <cell r="D2727">
            <v>40.07</v>
          </cell>
        </row>
        <row r="2728">
          <cell r="A2728" t="str">
            <v>P.19.000.048002</v>
          </cell>
          <cell r="B2728" t="str">
            <v>Barra condutora chata em alumínio de 7/8´ x 1/8´ x 3 m; ref. TEL 771 da Termotécnica ou equivalente</v>
          </cell>
          <cell r="C2728" t="str">
            <v>M</v>
          </cell>
          <cell r="D2728">
            <v>9.33</v>
          </cell>
        </row>
        <row r="2729">
          <cell r="A2729" t="str">
            <v>P.19.000.048007</v>
          </cell>
          <cell r="B2729" t="str">
            <v>Barra condutora chata em alumínio de 3/4´ x 1/4´ x 3 m; ref. TEL 770 da Termotécnica ou equivalente</v>
          </cell>
          <cell r="C2729" t="str">
            <v>M</v>
          </cell>
          <cell r="D2729">
            <v>16.07</v>
          </cell>
        </row>
        <row r="2730">
          <cell r="A2730" t="str">
            <v>P.19.000.048040</v>
          </cell>
          <cell r="B2730" t="str">
            <v>Isolador suporte pedestal de epóxi e/ou porcelana com guia barra 25kV, completo - uso interno</v>
          </cell>
          <cell r="C2730" t="str">
            <v>UN</v>
          </cell>
          <cell r="D2730">
            <v>155.91</v>
          </cell>
        </row>
        <row r="2731">
          <cell r="A2731" t="str">
            <v>P.19.000.048071</v>
          </cell>
          <cell r="B2731" t="str">
            <v>Kit solda com cartucho para solda exotérmica n. 25 a 45</v>
          </cell>
          <cell r="C2731" t="str">
            <v>UN</v>
          </cell>
          <cell r="D2731">
            <v>8.15</v>
          </cell>
        </row>
        <row r="2732">
          <cell r="A2732" t="str">
            <v>P.19.000.048072</v>
          </cell>
          <cell r="B2732" t="str">
            <v>Kit solda com cartucho para solda exotérmica nº 65 a 115</v>
          </cell>
          <cell r="C2732" t="str">
            <v>UN</v>
          </cell>
          <cell r="D2732">
            <v>17.95</v>
          </cell>
        </row>
        <row r="2733">
          <cell r="A2733" t="str">
            <v>P.19.000.048073</v>
          </cell>
          <cell r="B2733" t="str">
            <v>Kit solda com cartucho para solda exotérmica nº 150 a 250</v>
          </cell>
          <cell r="C2733" t="str">
            <v>UN</v>
          </cell>
          <cell r="D2733">
            <v>34.82</v>
          </cell>
        </row>
        <row r="2734">
          <cell r="A2734" t="str">
            <v>P.19.000.048074</v>
          </cell>
          <cell r="B2734" t="str">
            <v>Alicate para solda exotérmica; referência U-L160 da Unisolda ou equivalente</v>
          </cell>
          <cell r="C2734" t="str">
            <v>UN</v>
          </cell>
          <cell r="D2734">
            <v>120.76</v>
          </cell>
        </row>
        <row r="2735">
          <cell r="A2735" t="str">
            <v>P.19.000.048075</v>
          </cell>
          <cell r="B2735" t="str">
            <v>Alicate para solda exotérmica; referência U-S84 da Unisolda ou equivalente</v>
          </cell>
          <cell r="C2735" t="str">
            <v>UN</v>
          </cell>
          <cell r="D2735">
            <v>96.11</v>
          </cell>
        </row>
        <row r="2736">
          <cell r="A2736" t="str">
            <v>P.19.000.048080</v>
          </cell>
          <cell r="B2736" t="str">
            <v>Molde para solda exotérmica conexão cabo-cabo horizontal em X, bitola do cabo de 16-16mm² a 35-35mm²; referência UXA da Unisolda ou equivalente</v>
          </cell>
          <cell r="C2736" t="str">
            <v>UN</v>
          </cell>
          <cell r="D2736">
            <v>97.5</v>
          </cell>
        </row>
        <row r="2737">
          <cell r="A2737" t="str">
            <v>P.19.000.048081</v>
          </cell>
          <cell r="B2737" t="str">
            <v>Molde para solda exotérmica conexão cabo-cabo horizontal em X, bitola do cabo de 50-25mm² a 95-50mm²; referência UXA da Unisolda ou equivalente</v>
          </cell>
          <cell r="C2737" t="str">
            <v>UN</v>
          </cell>
          <cell r="D2737">
            <v>163.35</v>
          </cell>
        </row>
        <row r="2738">
          <cell r="A2738" t="str">
            <v>P.19.000.048084</v>
          </cell>
          <cell r="B2738" t="str">
            <v>Molde para solda exotérmica conexão cabo-cabo horizontal em X sobreposto, bitola do cabo de 35-35mm² a 50-35mm²; referência UXB da Unisolda ou equivalente</v>
          </cell>
          <cell r="C2738" t="str">
            <v>UN</v>
          </cell>
          <cell r="D2738">
            <v>170.19</v>
          </cell>
        </row>
        <row r="2739">
          <cell r="A2739" t="str">
            <v>P.19.000.048085</v>
          </cell>
          <cell r="B2739" t="str">
            <v>Molde para solda exotérmica conexão cabo-cabo horizontal em X sobreposto, bitola do cabo de 50-50mm² a 95-50mm²; referência UXB da Unisolda ou equivalente</v>
          </cell>
          <cell r="C2739" t="str">
            <v>UN</v>
          </cell>
          <cell r="D2739">
            <v>173.95</v>
          </cell>
        </row>
        <row r="2740">
          <cell r="A2740" t="str">
            <v>P.19.000.048087</v>
          </cell>
          <cell r="B2740" t="str">
            <v>Molde para solda exotérmica conexão cabo-cabo horizontal em T, bitola do cabo 16-16mm² a 50-35mm², 70-35mm² e 95-35mm², ref. UTA da Unisolda ou equivalente</v>
          </cell>
          <cell r="C2740" t="str">
            <v>UN</v>
          </cell>
          <cell r="D2740">
            <v>121.31</v>
          </cell>
        </row>
        <row r="2741">
          <cell r="A2741" t="str">
            <v>P.19.000.048088</v>
          </cell>
          <cell r="B2741" t="str">
            <v>Molde para solda exotérmica conexão cabo-cabo horizontal em T, bitola do cabo de 50-50mm² a 95-50mm²; referência UTA da Unisolda ou equivalente</v>
          </cell>
          <cell r="C2741" t="str">
            <v>UN</v>
          </cell>
          <cell r="D2741">
            <v>158.96</v>
          </cell>
        </row>
        <row r="2742">
          <cell r="A2742" t="str">
            <v>P.19.000.048089</v>
          </cell>
          <cell r="B2742" t="str">
            <v>Molde para solda exotérmica conexão cabo-cabo horizontal reto, bitola do cabo de 16mm² a 70mm²; referência USS da Unisolda ou equivalente</v>
          </cell>
          <cell r="C2742" t="str">
            <v>UN</v>
          </cell>
          <cell r="D2742">
            <v>99.56</v>
          </cell>
        </row>
        <row r="2743">
          <cell r="A2743" t="str">
            <v>P.19.000.048091</v>
          </cell>
          <cell r="B2743" t="str">
            <v>Molde para solda exotérmica conexão cabo-haste em X sobreposto, bitola do cabo de 35mm² a 50mm² para haste de 5/8 e 3/4; ref. UGXB da Unisolda ou equivalente</v>
          </cell>
          <cell r="C2743" t="str">
            <v>UN</v>
          </cell>
          <cell r="D2743">
            <v>181.04</v>
          </cell>
        </row>
        <row r="2744">
          <cell r="A2744" t="str">
            <v>P.19.000.048093</v>
          </cell>
          <cell r="B2744" t="str">
            <v>Molde para solda exotérmica conexão cabo-haste em T, bitola do cabo de 35mm² para haste de 5/8 e 3/4; referência UGTA da Unisolda ou equivalente</v>
          </cell>
          <cell r="C2744" t="str">
            <v>UN</v>
          </cell>
          <cell r="D2744">
            <v>176.94</v>
          </cell>
        </row>
        <row r="2745">
          <cell r="A2745" t="str">
            <v>P.19.000.048094</v>
          </cell>
          <cell r="B2745" t="str">
            <v>Molde para solda exotérmica conexão cabo-haste em T, bitola do cabo de 50mm² a 95mm² para haste de 5/8 e 3/4; referência UGTA da Unisolda ou equivalente</v>
          </cell>
          <cell r="C2745" t="str">
            <v>UN</v>
          </cell>
          <cell r="D2745">
            <v>179.07</v>
          </cell>
        </row>
        <row r="2746">
          <cell r="A2746" t="str">
            <v>P.19.000.048095</v>
          </cell>
          <cell r="B2746" t="str">
            <v>Molde para solda exotérmica conexão cabo-haste na lateral, bitola do cabo de 25mm² a 70mm² para haste de 5/8 e 3/4; referência UGY da Unisolda ou equivalente</v>
          </cell>
          <cell r="C2746" t="str">
            <v>UN</v>
          </cell>
          <cell r="D2746">
            <v>223.23</v>
          </cell>
        </row>
        <row r="2747">
          <cell r="A2747" t="str">
            <v>P.19.000.048096</v>
          </cell>
          <cell r="B2747" t="str">
            <v>Molde para solda exotérmica conexão cabo-haste no topo, bitola do cabo de 25mm² a 35mm² para haste de 5/8; referência UGT da Unisolda ou equivalente</v>
          </cell>
          <cell r="C2747" t="str">
            <v>UN</v>
          </cell>
          <cell r="D2747">
            <v>98.75</v>
          </cell>
        </row>
        <row r="2748">
          <cell r="A2748" t="str">
            <v>P.19.000.048097</v>
          </cell>
          <cell r="B2748" t="str">
            <v>Molde para solda exotérmica conexão cabo-haste no topo, bitola do cabo de 50mm² a 95mm² para haste de 5/8 e 3/4; referência UGT da Unisolda ou equivalente</v>
          </cell>
          <cell r="C2748" t="str">
            <v>UN</v>
          </cell>
          <cell r="D2748">
            <v>165.82</v>
          </cell>
        </row>
        <row r="2749">
          <cell r="A2749" t="str">
            <v>P.19.000.048098</v>
          </cell>
          <cell r="B2749" t="str">
            <v>Molde para solda exotérmica conexão cabo-ferro de construção com cabo paralelo, bitola do cabo 35mm² para haste 5/8 e 3/4; ref. URR da Unisolda ou equivalente</v>
          </cell>
          <cell r="C2749" t="str">
            <v>UN</v>
          </cell>
          <cell r="D2749">
            <v>123.39</v>
          </cell>
        </row>
        <row r="2750">
          <cell r="A2750" t="str">
            <v>P.19.000.048099</v>
          </cell>
          <cell r="B2750" t="str">
            <v>Molde para solda exotérmica conexão cabo-ferro construção com cabo paralelo, bitola cabo 50mm² a 70mm² para haste 5/8 e 3/4; ref. URR da Unisolda ou equivalente</v>
          </cell>
          <cell r="C2750" t="str">
            <v>UN</v>
          </cell>
          <cell r="D2750">
            <v>296.5</v>
          </cell>
        </row>
        <row r="2751">
          <cell r="A2751" t="str">
            <v>P.19.000.048100</v>
          </cell>
          <cell r="B2751" t="str">
            <v>Molde para solda exotérmica conexão cabo-ferro construção com cabo X sobreposto, bitola cabo de 35mm² a 70mm² para haste 5/8; ref. URC Unisolda ou equivalente</v>
          </cell>
          <cell r="C2751" t="str">
            <v>UN</v>
          </cell>
          <cell r="D2751">
            <v>157.52000000000001</v>
          </cell>
        </row>
        <row r="2752">
          <cell r="A2752" t="str">
            <v>P.19.000.048101</v>
          </cell>
          <cell r="B2752" t="str">
            <v>Molde para solda exotérmica conexão cabo-ferro construção com cabo X sobreposto, bitola cabo 35mm² a 70mm² para haste 3/8; ref. URC da Unisolda ou equivalente</v>
          </cell>
          <cell r="C2752" t="str">
            <v>UN</v>
          </cell>
          <cell r="D2752">
            <v>158.1</v>
          </cell>
        </row>
        <row r="2753">
          <cell r="A2753" t="str">
            <v>P.19.000.048102</v>
          </cell>
          <cell r="B2753" t="str">
            <v>Molde para solda exotérmica conexão cabo-terminal com duas fixações, bitola do cabo de 25mm² a 50mm² para terminal 3x25; ref. ULAB2 da Unisolda ou equivalente</v>
          </cell>
          <cell r="C2753" t="str">
            <v>UN</v>
          </cell>
          <cell r="D2753">
            <v>97.75</v>
          </cell>
        </row>
        <row r="2754">
          <cell r="A2754" t="str">
            <v>P.19.000.048103</v>
          </cell>
          <cell r="B2754" t="str">
            <v>Molde para solda exotérmica conexão cabo-superfície de aço, bitola do cabo de 16mm² a 35mm²; referência UHC da Unisolda ou equivalente</v>
          </cell>
          <cell r="C2754" t="str">
            <v>UN</v>
          </cell>
          <cell r="D2754">
            <v>148.88</v>
          </cell>
        </row>
        <row r="2755">
          <cell r="A2755" t="str">
            <v>P.19.000.048104</v>
          </cell>
          <cell r="B2755" t="str">
            <v>Molde para solda exotérmica conexão cabo-superfície de aço, bitola do cabo de 50mm² a 95mm²; referência UHC da Unisolda ou equivalente</v>
          </cell>
          <cell r="C2755" t="str">
            <v>UN</v>
          </cell>
          <cell r="D2755">
            <v>177.64</v>
          </cell>
        </row>
        <row r="2756">
          <cell r="A2756" t="str">
            <v>P.19.000.048105</v>
          </cell>
          <cell r="B2756" t="str">
            <v>Cruzeta de aço galvanizado a fogo, tipo 'U' de 2400mm, para fixação de muflas ou para-raios</v>
          </cell>
          <cell r="C2756" t="str">
            <v>UN</v>
          </cell>
          <cell r="D2756">
            <v>529.55999999999995</v>
          </cell>
        </row>
        <row r="2757">
          <cell r="A2757" t="str">
            <v>P.19.000.048530</v>
          </cell>
          <cell r="B2757" t="str">
            <v>Braçadeira circular de 290 mm, em aço carbono galvanizado a fogo para poste</v>
          </cell>
          <cell r="C2757" t="str">
            <v>UN</v>
          </cell>
          <cell r="D2757">
            <v>62.01</v>
          </cell>
        </row>
        <row r="2758">
          <cell r="A2758" t="str">
            <v>P.19.000.049505</v>
          </cell>
          <cell r="B2758" t="str">
            <v>Alca pré-formada dupla de distribuição CA-CAA 2,0 a 4,0</v>
          </cell>
          <cell r="C2758" t="str">
            <v>UN</v>
          </cell>
          <cell r="D2758">
            <v>25.44</v>
          </cell>
        </row>
        <row r="2759">
          <cell r="A2759" t="str">
            <v>P.19.000.049506</v>
          </cell>
          <cell r="B2759" t="str">
            <v>Captor terminal aéreo horizontal 3/8´ x 250mm, com 1 furo, galvanizado a fogo sem bandeirinha, ref. TEL 044 da Termotécnica ou equivalente</v>
          </cell>
          <cell r="C2759" t="str">
            <v>UN</v>
          </cell>
          <cell r="D2759">
            <v>12.44</v>
          </cell>
        </row>
        <row r="2760">
          <cell r="A2760" t="str">
            <v>P.19.000.049507</v>
          </cell>
          <cell r="B2760" t="str">
            <v>Isolador rígido de pino Hi-Top, para 15 kV</v>
          </cell>
          <cell r="C2760" t="str">
            <v>UN</v>
          </cell>
          <cell r="D2760">
            <v>30.84</v>
          </cell>
        </row>
        <row r="2761">
          <cell r="A2761" t="str">
            <v>P.19.000.049517</v>
          </cell>
          <cell r="B2761" t="str">
            <v>Olhal para parafuso M16 (5/8´)</v>
          </cell>
          <cell r="C2761" t="str">
            <v>UN</v>
          </cell>
          <cell r="D2761">
            <v>19.989999999999998</v>
          </cell>
        </row>
        <row r="2762">
          <cell r="A2762" t="str">
            <v>P.19.000.049533</v>
          </cell>
          <cell r="B2762" t="str">
            <v>Gancho suspensão com olhal</v>
          </cell>
          <cell r="C2762" t="str">
            <v>UN</v>
          </cell>
          <cell r="D2762">
            <v>17.600000000000001</v>
          </cell>
        </row>
        <row r="2763">
          <cell r="A2763" t="str">
            <v>P.19.000.049561</v>
          </cell>
          <cell r="B2763" t="str">
            <v>Alca pré-formada de distribuição estai para cabo de aço 4´ CA-CAA</v>
          </cell>
          <cell r="C2763" t="str">
            <v>UN</v>
          </cell>
          <cell r="D2763">
            <v>5.49</v>
          </cell>
        </row>
        <row r="2764">
          <cell r="A2764" t="str">
            <v>P.19.000.049562</v>
          </cell>
          <cell r="B2764" t="str">
            <v>Manilha sapatilha de ferro</v>
          </cell>
          <cell r="C2764" t="str">
            <v>UN</v>
          </cell>
          <cell r="D2764">
            <v>16.79</v>
          </cell>
        </row>
        <row r="2765">
          <cell r="A2765" t="str">
            <v>P.19.000.049567</v>
          </cell>
          <cell r="B2765" t="str">
            <v>Chapa para estai 8 x 76 x 60 x 70 mm 45°</v>
          </cell>
          <cell r="C2765" t="str">
            <v>UN</v>
          </cell>
          <cell r="D2765">
            <v>16.09</v>
          </cell>
        </row>
        <row r="2766">
          <cell r="A2766" t="str">
            <v>P.19.000.049568</v>
          </cell>
          <cell r="B2766" t="str">
            <v>Sapatilha para cabo de aço de 3/8´</v>
          </cell>
          <cell r="C2766" t="str">
            <v>UN</v>
          </cell>
          <cell r="D2766">
            <v>3.33</v>
          </cell>
        </row>
        <row r="2767">
          <cell r="A2767" t="str">
            <v>P.19.000.049569</v>
          </cell>
          <cell r="B2767" t="str">
            <v>Alca pré-formada estai para cabo de aço 3/8´</v>
          </cell>
          <cell r="C2767" t="str">
            <v>UN</v>
          </cell>
          <cell r="D2767">
            <v>30</v>
          </cell>
        </row>
        <row r="2768">
          <cell r="A2768" t="str">
            <v>P.19.000.070864</v>
          </cell>
          <cell r="B2768" t="str">
            <v>Captor tipo terminal aéreo, h = 300 mm, em alumínio, ref. Tagal da Gelcam, PK 1989 da Paraklin ou equivalente</v>
          </cell>
          <cell r="C2768" t="str">
            <v>UN</v>
          </cell>
          <cell r="D2768">
            <v>4.96</v>
          </cell>
        </row>
        <row r="2769">
          <cell r="A2769" t="str">
            <v>P.19.000.090405</v>
          </cell>
          <cell r="B2769" t="str">
            <v>União angular para vergalhão, diâmetro de 3/8´</v>
          </cell>
          <cell r="C2769" t="str">
            <v>UN</v>
          </cell>
          <cell r="D2769">
            <v>50.43</v>
          </cell>
        </row>
        <row r="2770">
          <cell r="A2770" t="str">
            <v>P.19.000.090406</v>
          </cell>
          <cell r="B2770" t="str">
            <v>Prensa vergalhão ´T´ diâmetro 3/8´ (derivação)</v>
          </cell>
          <cell r="C2770" t="str">
            <v>UN</v>
          </cell>
          <cell r="D2770">
            <v>23.07</v>
          </cell>
        </row>
        <row r="2771">
          <cell r="A2771" t="str">
            <v>P.19.000.090409</v>
          </cell>
          <cell r="B2771" t="str">
            <v>Isolador suporte pedestal de epóxi e/ou porcelana com guia barra 15kV, completo - uso interno</v>
          </cell>
          <cell r="C2771" t="str">
            <v>UN</v>
          </cell>
          <cell r="D2771">
            <v>114.27</v>
          </cell>
        </row>
        <row r="2772">
          <cell r="A2772" t="str">
            <v>P.19.000.090544</v>
          </cell>
          <cell r="B2772" t="str">
            <v>Isolador em epoxi 1kV para barramento de 50mm</v>
          </cell>
          <cell r="C2772" t="str">
            <v>UN</v>
          </cell>
          <cell r="D2772">
            <v>19.399999999999999</v>
          </cell>
        </row>
        <row r="2773">
          <cell r="A2773" t="str">
            <v>P.19.000.091371</v>
          </cell>
          <cell r="B2773" t="str">
            <v>Haste de aterramento de 5/8"x3 m, em aço SAE1010/1020, trefilado e revestido de cobre eletrolítico; ref. PK0066 da Paraklin, TEL5830 da Termotécnica ou equivalente</v>
          </cell>
          <cell r="C2773" t="str">
            <v>UN</v>
          </cell>
          <cell r="D2773">
            <v>175.52</v>
          </cell>
        </row>
        <row r="2774">
          <cell r="A2774" t="str">
            <v>P.19.000.091389</v>
          </cell>
          <cell r="B2774" t="str">
            <v>Isolador roldana em porcelana de 72 x 72 mm</v>
          </cell>
          <cell r="C2774" t="str">
            <v>UN</v>
          </cell>
          <cell r="D2774">
            <v>6.86</v>
          </cell>
        </row>
        <row r="2775">
          <cell r="A2775" t="str">
            <v>P.19.000.091390</v>
          </cell>
          <cell r="B2775" t="str">
            <v>Suporte para isolador roldana tipo DM, padrão TELEBRÁS</v>
          </cell>
          <cell r="C2775" t="str">
            <v>UN</v>
          </cell>
          <cell r="D2775">
            <v>2.39</v>
          </cell>
        </row>
        <row r="2776">
          <cell r="A2776" t="str">
            <v>P.19.000.092009</v>
          </cell>
          <cell r="B2776" t="str">
            <v>Captor terminal aéreo h= 600mm, diâmetro de 3/8´ galvanizado a fogo; ref. PRT-152A/156A/160A/164A Paratec, PK-0034/0083/0097/0177 Paraklin, TEL-040/050/051/052 Termotécnica ou equivalente</v>
          </cell>
          <cell r="C2776" t="str">
            <v>UN</v>
          </cell>
          <cell r="D2776">
            <v>15.08</v>
          </cell>
        </row>
        <row r="2777">
          <cell r="A2777" t="str">
            <v>P.19.000.092010</v>
          </cell>
          <cell r="B2777" t="str">
            <v>Sinalizador obstáculo simples sem fotocélula PK-0149</v>
          </cell>
          <cell r="C2777" t="str">
            <v>UN</v>
          </cell>
          <cell r="D2777">
            <v>36.06</v>
          </cell>
        </row>
        <row r="2778">
          <cell r="A2778" t="str">
            <v>P.19.000.092011</v>
          </cell>
          <cell r="B2778" t="str">
            <v>Sinalizador obstáculo duplo sem fotocélula PK-0150</v>
          </cell>
          <cell r="C2778" t="str">
            <v>UN</v>
          </cell>
          <cell r="D2778">
            <v>78.22</v>
          </cell>
        </row>
        <row r="2779">
          <cell r="A2779" t="str">
            <v>P.19.000.092012</v>
          </cell>
          <cell r="B2779" t="str">
            <v>Sinalizador de obstáculo duplo com célula fotoelétrica, ref. PK-0107 da Paraklin ou equivalente</v>
          </cell>
          <cell r="C2779" t="str">
            <v>UN</v>
          </cell>
          <cell r="D2779">
            <v>123.76</v>
          </cell>
        </row>
        <row r="2780">
          <cell r="A2780" t="str">
            <v>P.19.000.092013</v>
          </cell>
          <cell r="B2780" t="str">
            <v>Sinalizador obstáculo simples com célula fotoelétrica; ref. PK 0106 da Paraklin ou equivalente</v>
          </cell>
          <cell r="C2780" t="str">
            <v>UN</v>
          </cell>
          <cell r="D2780">
            <v>57.42</v>
          </cell>
        </row>
        <row r="2781">
          <cell r="A2781" t="str">
            <v>P.19.000.092152</v>
          </cell>
          <cell r="B2781" t="str">
            <v>Para-raios de distribuição, classe 12 kV / 10 kA, encapsulado com polímero; ref. PBP-1210 Balestro ou equivalente</v>
          </cell>
          <cell r="C2781" t="str">
            <v>UN</v>
          </cell>
          <cell r="D2781">
            <v>192.69</v>
          </cell>
        </row>
        <row r="2782">
          <cell r="A2782" t="str">
            <v>P.19.000.092153</v>
          </cell>
          <cell r="B2782" t="str">
            <v>Para-raios de distribuição, classe 12 kV / 5 kA, encapsulado com polímero; ref. PBP-1205 Balestro ou equivalente</v>
          </cell>
          <cell r="C2782" t="str">
            <v>UN</v>
          </cell>
          <cell r="D2782">
            <v>181.38</v>
          </cell>
        </row>
        <row r="2783">
          <cell r="A2783" t="str">
            <v>P.19.000.092154</v>
          </cell>
          <cell r="B2783" t="str">
            <v>Para-raios de distribuição, classe 15 kV / 5 kA, encapsulado com polímero; ref. PBP-1505 Balestro ou equivalente</v>
          </cell>
          <cell r="C2783" t="str">
            <v>UN</v>
          </cell>
          <cell r="D2783">
            <v>187.23</v>
          </cell>
        </row>
        <row r="2784">
          <cell r="A2784" t="str">
            <v>P.19.000.092155</v>
          </cell>
          <cell r="B2784" t="str">
            <v>Para-raios de distribuição, classe 15 kV / 10 kA, encapsulado com polímero; ref. PBP-1510 Balestro ou equivalente</v>
          </cell>
          <cell r="C2784" t="str">
            <v>UN</v>
          </cell>
          <cell r="D2784">
            <v>192.1</v>
          </cell>
        </row>
        <row r="2785">
          <cell r="A2785" t="str">
            <v>P.19.000.092265</v>
          </cell>
          <cell r="B2785" t="str">
            <v>Sinalizador visual de advertência, entrada/saída de garagem sequencial duplo, com base fixação, placa de sinalização; referência comercial RT-23P Rontan, EG-30 da Seton ou equivalente</v>
          </cell>
          <cell r="C2785" t="str">
            <v>CJ</v>
          </cell>
          <cell r="D2785">
            <v>374.28</v>
          </cell>
        </row>
        <row r="2786">
          <cell r="A2786" t="str">
            <v>P.19.000.092266</v>
          </cell>
          <cell r="B2786" t="str">
            <v>Sinalizador audiovisual de advertência LED, bivolt, entrada/saída de garagem sequencial duplo, com base fixação, placa de sinalização; referência comercial RT23PA Rontan, EG-30 Sonic ou equivalente</v>
          </cell>
          <cell r="C2786" t="str">
            <v>CJ</v>
          </cell>
          <cell r="D2786">
            <v>162.68</v>
          </cell>
        </row>
        <row r="2787">
          <cell r="A2787" t="str">
            <v>P.20.000.043252</v>
          </cell>
          <cell r="B2787" t="str">
            <v>Sistema de barramento blindado de 100 a 2000 A, trifásico, barra de aluminio, composto por: calha condutora trifásica com neutro 100%, igual ou superior a 630 V (Ui), para uso interno; ref. Megabarre, Beghin, Helzin ou equivalente</v>
          </cell>
          <cell r="C2787" t="str">
            <v>Axm</v>
          </cell>
          <cell r="D2787">
            <v>157.11000000000001</v>
          </cell>
        </row>
        <row r="2788">
          <cell r="A2788" t="str">
            <v>P.21.000.040002</v>
          </cell>
          <cell r="B2788" t="str">
            <v>Poste concreto armado circular, H= 11m p/400kgf</v>
          </cell>
          <cell r="C2788" t="str">
            <v>UN</v>
          </cell>
          <cell r="D2788">
            <v>1923.18</v>
          </cell>
        </row>
        <row r="2789">
          <cell r="A2789" t="str">
            <v>P.21.000.040003</v>
          </cell>
          <cell r="B2789" t="str">
            <v>Poste concreto armado circular, H= 11m p/600kgf</v>
          </cell>
          <cell r="C2789" t="str">
            <v>UN</v>
          </cell>
          <cell r="D2789">
            <v>2495</v>
          </cell>
        </row>
        <row r="2790">
          <cell r="A2790" t="str">
            <v>P.21.000.040004</v>
          </cell>
          <cell r="B2790" t="str">
            <v>Poste concreto armado circular, H= 10m p/400kgf</v>
          </cell>
          <cell r="C2790" t="str">
            <v>UN</v>
          </cell>
          <cell r="D2790">
            <v>1805.16</v>
          </cell>
        </row>
        <row r="2791">
          <cell r="A2791" t="str">
            <v>P.21.000.040005</v>
          </cell>
          <cell r="B2791" t="str">
            <v>Poste concreto armado circular, H= 12m p/200kgf</v>
          </cell>
          <cell r="C2791" t="str">
            <v>UN</v>
          </cell>
          <cell r="D2791">
            <v>1451.44</v>
          </cell>
        </row>
        <row r="2792">
          <cell r="A2792" t="str">
            <v>P.21.000.040006</v>
          </cell>
          <cell r="B2792" t="str">
            <v>Poste concreto armado circular, H= 9m p/200kgf</v>
          </cell>
          <cell r="C2792" t="str">
            <v>UN</v>
          </cell>
          <cell r="D2792">
            <v>798.69</v>
          </cell>
        </row>
        <row r="2793">
          <cell r="A2793" t="str">
            <v>P.21.000.040010</v>
          </cell>
          <cell r="B2793" t="str">
            <v>Poste concreto armado circular, H= 12m p/400kgf</v>
          </cell>
          <cell r="C2793" t="str">
            <v>UN</v>
          </cell>
          <cell r="D2793">
            <v>2494.41</v>
          </cell>
        </row>
        <row r="2794">
          <cell r="A2794" t="str">
            <v>P.21.000.040011</v>
          </cell>
          <cell r="B2794" t="str">
            <v>Poste concreto armado circular, H= 12m p/600kgf</v>
          </cell>
          <cell r="C2794" t="str">
            <v>UN</v>
          </cell>
          <cell r="D2794">
            <v>2803.45</v>
          </cell>
        </row>
        <row r="2795">
          <cell r="A2795" t="str">
            <v>P.21.000.040012</v>
          </cell>
          <cell r="B2795" t="str">
            <v>Poste concreto armado circular, H= 12m p/1000kgf</v>
          </cell>
          <cell r="C2795" t="str">
            <v>UN</v>
          </cell>
          <cell r="D2795">
            <v>5172.4799999999996</v>
          </cell>
        </row>
        <row r="2796">
          <cell r="A2796" t="str">
            <v>P.21.000.042347</v>
          </cell>
          <cell r="B2796" t="str">
            <v>Poste concreto armado circular, H= 7,00m p/200kgf</v>
          </cell>
          <cell r="C2796" t="str">
            <v>UN</v>
          </cell>
          <cell r="D2796">
            <v>836.66</v>
          </cell>
        </row>
        <row r="2797">
          <cell r="A2797" t="str">
            <v>P.21.000.042349</v>
          </cell>
          <cell r="B2797" t="str">
            <v>Poste concreto armado circular, H= 10m p/200kgf</v>
          </cell>
          <cell r="C2797" t="str">
            <v>UN</v>
          </cell>
          <cell r="D2797">
            <v>1308.71</v>
          </cell>
        </row>
        <row r="2798">
          <cell r="A2798" t="str">
            <v>P.21.000.049570</v>
          </cell>
          <cell r="B2798" t="str">
            <v>Pedra de concreto para estaiamento, ref. ND.01.46.01/1 Elektro</v>
          </cell>
          <cell r="C2798" t="str">
            <v>UN</v>
          </cell>
          <cell r="D2798">
            <v>91.86</v>
          </cell>
        </row>
        <row r="2799">
          <cell r="A2799" t="str">
            <v>P.23.000.042218</v>
          </cell>
          <cell r="B2799" t="str">
            <v>Barra de neutro com parafuso isolantes (capacidade de 4 a 12 fios)</v>
          </cell>
          <cell r="C2799" t="str">
            <v>UN</v>
          </cell>
          <cell r="D2799">
            <v>22.31</v>
          </cell>
        </row>
        <row r="2800">
          <cell r="A2800" t="str">
            <v>P.23.000.043131</v>
          </cell>
          <cell r="B2800" t="str">
            <v>Cabo de cobre flexível de 2x1,5mm², encordoamento com isolação termoplástico PVC/E 105°C, classe 4, tensão de isolamento 600V, para sistema de detecção incêndio</v>
          </cell>
          <cell r="C2800" t="str">
            <v>M</v>
          </cell>
          <cell r="D2800">
            <v>5.36</v>
          </cell>
        </row>
        <row r="2801">
          <cell r="A2801" t="str">
            <v>P.23.000.043132</v>
          </cell>
          <cell r="B2801" t="str">
            <v>Cabo de cobre flexível de 3x1,5mm², encordoamento com isolação termoplástico PVC/E 105°C, classe 4, tensão de isolamento 600V, para sistema de detecção incêndio</v>
          </cell>
          <cell r="C2801" t="str">
            <v>M</v>
          </cell>
          <cell r="D2801">
            <v>7</v>
          </cell>
        </row>
        <row r="2802">
          <cell r="A2802" t="str">
            <v>P.23.000.043133</v>
          </cell>
          <cell r="B2802" t="str">
            <v>Cabo de cobre flexível de 2x2,5mm², encordoamento com isolação termoplástico PVC/E 105°C, classe 4, tensão de isolamento 600V, para sistema de detecção incêndio</v>
          </cell>
          <cell r="C2802" t="str">
            <v>M</v>
          </cell>
          <cell r="D2802">
            <v>7.21</v>
          </cell>
        </row>
        <row r="2803">
          <cell r="A2803" t="str">
            <v>P.23.000.043252</v>
          </cell>
          <cell r="B2803" t="str">
            <v>Sistema de barramento blindado de 100 a 2000 A, trifásico, barra de cobre, composto por: calha condutora trifásica com neutro 100%, igual ou superior a 630 V (Ui), para uso interno; ref. Beghin, Helzin ou equivalente</v>
          </cell>
          <cell r="C2803" t="str">
            <v>Axm</v>
          </cell>
          <cell r="D2803">
            <v>503.33</v>
          </cell>
        </row>
        <row r="2804">
          <cell r="A2804" t="str">
            <v>P.23.000.043661</v>
          </cell>
          <cell r="B2804" t="str">
            <v>Barra de contato para chave seccionadora tipo NH3-600A</v>
          </cell>
          <cell r="C2804" t="str">
            <v>UN</v>
          </cell>
          <cell r="D2804">
            <v>69.86</v>
          </cell>
        </row>
        <row r="2805">
          <cell r="A2805" t="str">
            <v>P.23.000.049627</v>
          </cell>
          <cell r="B2805" t="str">
            <v>Barramento de cobre nu (qualquer bitola)</v>
          </cell>
          <cell r="C2805" t="str">
            <v>KG</v>
          </cell>
          <cell r="D2805">
            <v>112.88</v>
          </cell>
        </row>
        <row r="2806">
          <cell r="A2806" t="str">
            <v>P.24.000.045045</v>
          </cell>
          <cell r="B2806" t="str">
            <v>Condulete em PVC para 5 e/ou 6 entradas de 1´, ref. linha Top da Tigre, Daisa ou equivalente</v>
          </cell>
          <cell r="C2806" t="str">
            <v>UN</v>
          </cell>
          <cell r="D2806">
            <v>11.18</v>
          </cell>
        </row>
        <row r="2807">
          <cell r="A2807" t="str">
            <v>P.24.000.045047</v>
          </cell>
          <cell r="B2807" t="str">
            <v>Tampa tomada redonda para condulete em PVC de 1´, ref. linha Top da Tigre, Daisa ou equivalente</v>
          </cell>
          <cell r="C2807" t="str">
            <v>UN</v>
          </cell>
          <cell r="D2807">
            <v>7.3</v>
          </cell>
        </row>
        <row r="2808">
          <cell r="A2808" t="str">
            <v>P.25.000.024009</v>
          </cell>
          <cell r="B2808" t="str">
            <v>Fita anticorrosiva 50mm; ref. 50 Scotchrap, Torofita ou equivalente</v>
          </cell>
          <cell r="C2808" t="str">
            <v>rolo</v>
          </cell>
          <cell r="D2808">
            <v>177.13</v>
          </cell>
        </row>
        <row r="2809">
          <cell r="A2809" t="str">
            <v>P.25.000.024010</v>
          </cell>
          <cell r="B2809" t="str">
            <v>Fita anticorrosiva 100 mm; ref. 50 Scotchrap, Torofita ou equivalente</v>
          </cell>
          <cell r="C2809" t="str">
            <v>rolo</v>
          </cell>
          <cell r="D2809">
            <v>364.64</v>
          </cell>
        </row>
        <row r="2810">
          <cell r="A2810" t="str">
            <v>P.25.000.025010</v>
          </cell>
          <cell r="B2810" t="str">
            <v>Acoplador a relé 24 VCC/VAC - 1 contato reversível</v>
          </cell>
          <cell r="C2810" t="str">
            <v>UN</v>
          </cell>
          <cell r="D2810">
            <v>119.59</v>
          </cell>
        </row>
        <row r="2811">
          <cell r="A2811" t="str">
            <v>P.25.000.042591</v>
          </cell>
          <cell r="B2811" t="str">
            <v>Caixa de emenda ventilada em polipropileno, para até 200 pares; ref. CEANS SS da Corning ou equivalente</v>
          </cell>
          <cell r="C2811" t="str">
            <v>UN</v>
          </cell>
          <cell r="D2811">
            <v>149.59</v>
          </cell>
        </row>
        <row r="2812">
          <cell r="A2812" t="str">
            <v>P.25.000.091386</v>
          </cell>
          <cell r="B2812" t="str">
            <v>Arame de espinar em aço inoxidável, nu (1,14 mm), para TV a cabo</v>
          </cell>
          <cell r="C2812" t="str">
            <v>M</v>
          </cell>
          <cell r="D2812">
            <v>0.47</v>
          </cell>
        </row>
        <row r="2813">
          <cell r="A2813" t="str">
            <v>P.25.000.091392</v>
          </cell>
          <cell r="B2813" t="str">
            <v>Fita em aço inoxidável para poste tubular; comprimento de 0,50 m, largura de 19 mm</v>
          </cell>
          <cell r="C2813" t="str">
            <v>M</v>
          </cell>
          <cell r="D2813">
            <v>4.4000000000000004</v>
          </cell>
        </row>
        <row r="2814">
          <cell r="A2814" t="str">
            <v>P.25.000.091393</v>
          </cell>
          <cell r="B2814" t="str">
            <v>Fecho em aço inoxidável para fita de 19 mm</v>
          </cell>
          <cell r="C2814" t="str">
            <v>UN</v>
          </cell>
          <cell r="D2814">
            <v>0.83</v>
          </cell>
        </row>
        <row r="2815">
          <cell r="A2815" t="str">
            <v>P.26.000.042408</v>
          </cell>
          <cell r="B2815" t="str">
            <v>Régua de bornes para 9 polos, 600V/50A</v>
          </cell>
          <cell r="C2815" t="str">
            <v>UN</v>
          </cell>
          <cell r="D2815">
            <v>24.32</v>
          </cell>
        </row>
        <row r="2816">
          <cell r="A2816" t="str">
            <v>P.26.000.044005</v>
          </cell>
          <cell r="B2816" t="str">
            <v>Disjuntor a seco aberto trifásico, 600V de 800A, 50/60Hz, ref. DM/800FM, Beghim ou equivalente</v>
          </cell>
          <cell r="C2816" t="str">
            <v>UN</v>
          </cell>
          <cell r="D2816">
            <v>31998.69</v>
          </cell>
        </row>
        <row r="2817">
          <cell r="A2817" t="str">
            <v>P.26.000.044006</v>
          </cell>
          <cell r="B2817" t="str">
            <v>Disjuntor fixo PVO trifásico 17,5kV, acionamento manual, de 630A x 350 MVA, 50/60 Hz e acessórios, ref. PL15kV da Beghim ou equivalente</v>
          </cell>
          <cell r="C2817" t="str">
            <v>UN</v>
          </cell>
          <cell r="D2817">
            <v>15527.12</v>
          </cell>
        </row>
        <row r="2818">
          <cell r="A2818" t="str">
            <v>P.26.000.044007</v>
          </cell>
          <cell r="B2818" t="str">
            <v>Disjuntor em caixa moldada, termomagnético, tripolar, 1250A, Vn= 690V, 50/60Hz, faixa de ajuste de 800 até 1250A, ref. DWA1600S-1250-3 da Weg ou equivalente</v>
          </cell>
          <cell r="C2818" t="str">
            <v>UN</v>
          </cell>
          <cell r="D2818">
            <v>13025.42</v>
          </cell>
        </row>
        <row r="2819">
          <cell r="A2819" t="str">
            <v>P.26.000.044008</v>
          </cell>
          <cell r="B2819" t="str">
            <v>Disjuntor em caixa moldada, termomagnético tripolar. 1600A,Vn= 690V, 50/60Hz, faixa de ajuste de 1000 até 1600A; ref. DWA1600S-1600-3 da Weg ou equivalente</v>
          </cell>
          <cell r="C2819" t="str">
            <v>UN</v>
          </cell>
          <cell r="D2819">
            <v>17582.11</v>
          </cell>
        </row>
        <row r="2820">
          <cell r="A2820" t="str">
            <v>P.26.000.044025</v>
          </cell>
          <cell r="B2820" t="str">
            <v>Disjuntor fixo PVO 15kV, 630x350MVA, com carrinho, bobinas, chave contato 3NA+3NF, relé PX17104, relé capacitivo, relé supervisor e TC´s</v>
          </cell>
          <cell r="C2820" t="str">
            <v>CJ</v>
          </cell>
          <cell r="D2820">
            <v>32680.49</v>
          </cell>
        </row>
        <row r="2821">
          <cell r="A2821" t="str">
            <v>P.26.000.044029</v>
          </cell>
          <cell r="B2821" t="str">
            <v>Disjuntor fixo a vácuo de 15 a 17,5kV, equipado com motorização de fechamento, com rele de proteção</v>
          </cell>
          <cell r="C2821" t="str">
            <v>UN</v>
          </cell>
          <cell r="D2821">
            <v>32038.17</v>
          </cell>
        </row>
        <row r="2822">
          <cell r="A2822" t="str">
            <v>P.26.000.044032</v>
          </cell>
          <cell r="B2822" t="str">
            <v>Dispositivo e/ou interruptor diferencial residual de 125 A x 30 mA - 4 polos - 380 V, ref. fabricação Siemens, Schneider ou equivalente</v>
          </cell>
          <cell r="C2822" t="str">
            <v>UN</v>
          </cell>
          <cell r="D2822">
            <v>2026.46</v>
          </cell>
        </row>
        <row r="2823">
          <cell r="A2823" t="str">
            <v>P.26.000.044036</v>
          </cell>
          <cell r="B2823" t="str">
            <v>Disjuntor em caixa moldada, termomagnético tripolar, 2000 A, Vn= 1200 V, 50/60 Hz, faixa de ajuste de 1600 até 2000 A</v>
          </cell>
          <cell r="C2823" t="str">
            <v>UN</v>
          </cell>
          <cell r="D2823">
            <v>37851.019999999997</v>
          </cell>
        </row>
        <row r="2824">
          <cell r="A2824" t="str">
            <v>P.26.000.044037</v>
          </cell>
          <cell r="B2824" t="str">
            <v>Disjuntor em caixa moldada, termomagnético tripolar, 2500 A, Vn= 1200 V, 50/60 Hz, faixa de ajuste de 2000 até 2500 A</v>
          </cell>
          <cell r="C2824" t="str">
            <v>UN</v>
          </cell>
          <cell r="D2824">
            <v>58021.27</v>
          </cell>
        </row>
        <row r="2825">
          <cell r="A2825" t="str">
            <v>P.26.000.044039</v>
          </cell>
          <cell r="B2825" t="str">
            <v>Disjuntor em caixa aberta tripolar extraível, 500V de 3200A, ref. ABW32 da Weg ou equivalente</v>
          </cell>
          <cell r="C2825" t="str">
            <v>UN</v>
          </cell>
          <cell r="D2825">
            <v>72155.520000000004</v>
          </cell>
        </row>
        <row r="2826">
          <cell r="A2826" t="str">
            <v>P.26.000.044041</v>
          </cell>
          <cell r="B2826" t="str">
            <v>Disjuntor em caixa aberta tripolar extraível, 500V de 4000A, ref. ABW40 da Weg ou equivalente</v>
          </cell>
          <cell r="C2826" t="str">
            <v>UN</v>
          </cell>
          <cell r="D2826">
            <v>127794.47</v>
          </cell>
        </row>
        <row r="2827">
          <cell r="A2827" t="str">
            <v>P.26.000.044045</v>
          </cell>
          <cell r="B2827" t="str">
            <v>Disjuntor caixa aberta tripolar extraível, acionamento motorizado 220/240V, bloco contato 4NF+4NA, 500V de 6300A, ref. 3WL Siemens, EMAX da ABB, Masterpact NW Schneider ou equivalente</v>
          </cell>
          <cell r="C2827" t="str">
            <v>UN</v>
          </cell>
          <cell r="D2827">
            <v>410747.56</v>
          </cell>
        </row>
        <row r="2828">
          <cell r="A2828" t="str">
            <v>P.26.000.044055</v>
          </cell>
          <cell r="B2828" t="str">
            <v>Disjuntor em caixa moldada tripolar de 480 V, de 10A até 60 V, ref. Det 134010/134025/134030/134040/134050 e 134060 da GE, DS da Soprano, SD da Steck ou equivalente</v>
          </cell>
          <cell r="C2828" t="str">
            <v>UN</v>
          </cell>
          <cell r="D2828">
            <v>525.88</v>
          </cell>
        </row>
        <row r="2829">
          <cell r="A2829" t="str">
            <v>P.26.000.044056</v>
          </cell>
          <cell r="B2829" t="str">
            <v>Disjuntor em caixa moldada tripolar de 480 V, de 70A até 150 V, ref. Det 134070/134080/134090/1340100/134125 e 134150 da GE ou equivalente</v>
          </cell>
          <cell r="C2829" t="str">
            <v>UN</v>
          </cell>
          <cell r="D2829">
            <v>511.75</v>
          </cell>
        </row>
        <row r="2830">
          <cell r="A2830" t="str">
            <v>P.26.000.044057</v>
          </cell>
          <cell r="B2830" t="str">
            <v>Disjuntor em caixa moldada tripolar termomagnético fixo de 415 V, de 175 A até 250 A, ref. THQD 34175/34200/34225 e 34250 da GE ou equivalente</v>
          </cell>
          <cell r="C2830" t="str">
            <v>UN</v>
          </cell>
          <cell r="D2830">
            <v>692.57</v>
          </cell>
        </row>
        <row r="2831">
          <cell r="A2831" t="str">
            <v>P.26.000.044065</v>
          </cell>
          <cell r="B2831" t="str">
            <v>Disjuntor bipolar 10A até 50A - 480Vca - em caixa moldada, referência linha TED 124010 a TED 124050 da GE ou equivalente</v>
          </cell>
          <cell r="C2831" t="str">
            <v>UN</v>
          </cell>
          <cell r="D2831">
            <v>436.16</v>
          </cell>
        </row>
        <row r="2832">
          <cell r="A2832" t="str">
            <v>P.26.000.044066</v>
          </cell>
          <cell r="B2832" t="str">
            <v>Disjuntor bipolar 150A - 600Vca - em caixa moldada, referência linha TED 126150 da GE ou equivalente</v>
          </cell>
          <cell r="C2832" t="str">
            <v>UN</v>
          </cell>
          <cell r="D2832">
            <v>668.34</v>
          </cell>
        </row>
        <row r="2833">
          <cell r="A2833" t="str">
            <v>P.26.000.044602</v>
          </cell>
          <cell r="B2833" t="str">
            <v>Dispositivo diferencial residual de 25 A x 30 mA, 2 polos, ref. 5SM1 312-0 MB da Siemens ou equivalente</v>
          </cell>
          <cell r="C2833" t="str">
            <v>UN</v>
          </cell>
          <cell r="D2833">
            <v>213.42</v>
          </cell>
        </row>
        <row r="2834">
          <cell r="A2834" t="str">
            <v>P.26.000.044603</v>
          </cell>
          <cell r="B2834" t="str">
            <v>Dispositivo diferencial residual de 40 A x 30 mA, 2 polos, ref. 5SM1 314-0 MB Siemens ou equivalente</v>
          </cell>
          <cell r="C2834" t="str">
            <v>UN</v>
          </cell>
          <cell r="D2834">
            <v>222.55</v>
          </cell>
        </row>
        <row r="2835">
          <cell r="A2835" t="str">
            <v>P.26.000.044605</v>
          </cell>
          <cell r="B2835" t="str">
            <v>Dispositivo diferencial residual de 80 A x 30 mA, 4 polos, ref. PBA 480/030 da GE, 5SM1-347-0 da Siemens ou equivalente</v>
          </cell>
          <cell r="C2835" t="str">
            <v>UN</v>
          </cell>
          <cell r="D2835">
            <v>385.75</v>
          </cell>
        </row>
        <row r="2836">
          <cell r="A2836" t="str">
            <v>P.26.000.044606</v>
          </cell>
          <cell r="B2836" t="str">
            <v>Dispositivo diferencial residual de 100 A x 30 mA, 4 polos, ref. BPC 4100/030 da GE, 30-100-4 da Weg, SDR-049031 da Steck ou equivalente</v>
          </cell>
          <cell r="C2836" t="str">
            <v>UN</v>
          </cell>
          <cell r="D2836">
            <v>490.69</v>
          </cell>
        </row>
        <row r="2837">
          <cell r="A2837" t="str">
            <v>P.26.000.044611</v>
          </cell>
          <cell r="B2837" t="str">
            <v>Dispositivo referencial residual de 25A x 30mA - 4 polos; ref. WRx12530mA da Cutler Hammer, 5SV5  342-0MB da Siemens, SDR 425-30 da Steck ou equivalente</v>
          </cell>
          <cell r="C2837" t="str">
            <v>UN</v>
          </cell>
          <cell r="D2837">
            <v>265.83</v>
          </cell>
        </row>
        <row r="2838">
          <cell r="A2838" t="str">
            <v>P.26.000.044612</v>
          </cell>
          <cell r="B2838" t="str">
            <v>Disjuntor termomagnético tripolar, 630 A, Vn= 690, 50/60 Hz, In= 440 até 630 A, ref. DWA800H-630-3 da Weg ou equivalente</v>
          </cell>
          <cell r="C2838" t="str">
            <v>UN</v>
          </cell>
          <cell r="D2838">
            <v>10656.84</v>
          </cell>
        </row>
        <row r="2839">
          <cell r="A2839" t="str">
            <v>P.26.000.044613</v>
          </cell>
          <cell r="B2839" t="str">
            <v>Disjuntor termomagnético, unipolar 127/220V, corrente de 10 até 30A, conforme selo de conformidade do INMETRO da Pial Legrand, Eletromar / Cuttler Hammer, Soprano, Lorenzetti, ABB ou equivalente</v>
          </cell>
          <cell r="C2839" t="str">
            <v>UN</v>
          </cell>
          <cell r="D2839">
            <v>17.420000000000002</v>
          </cell>
        </row>
        <row r="2840">
          <cell r="A2840" t="str">
            <v>P.26.000.044614</v>
          </cell>
          <cell r="B2840" t="str">
            <v>Disjuntor termomagnético, unipolar 127/220V, corrente de 35 até 50A, conforme selo de conformidade do INMETRO da Pial Legrand, Eletromar / Cuttler Hammer, Soprano, Lorenzetti, ABB ou equivalente</v>
          </cell>
          <cell r="C2840" t="str">
            <v>UN</v>
          </cell>
          <cell r="D2840">
            <v>26.69</v>
          </cell>
        </row>
        <row r="2841">
          <cell r="A2841" t="str">
            <v>P.26.000.044616</v>
          </cell>
          <cell r="B2841" t="str">
            <v>Disjuntor termomagnético, bipolar 220/380V, corrente de 10 até 50A, conforme selo de conformidade do INMETRO da Pial Legrand, Eletromar / Cuttler Hammer, Soprano, Lorenzetti, ABB ou equivalente</v>
          </cell>
          <cell r="C2841" t="str">
            <v>UN</v>
          </cell>
          <cell r="D2841">
            <v>98.04</v>
          </cell>
        </row>
        <row r="2842">
          <cell r="A2842" t="str">
            <v>P.26.000.044617</v>
          </cell>
          <cell r="B2842" t="str">
            <v>Disjuntor termomagnético, bipolar 220/380V, corrente de 60 até 100A, conforme selo de conformidade do INMETRO para os modelos de 60  A da Pial Legrand, Eletromar / Cuttler Hammer, Soprano, Lorenzetti, ABB ou equivalente</v>
          </cell>
          <cell r="C2842" t="str">
            <v>UN</v>
          </cell>
          <cell r="D2842">
            <v>141.11000000000001</v>
          </cell>
        </row>
        <row r="2843">
          <cell r="A2843" t="str">
            <v>P.26.000.044618</v>
          </cell>
          <cell r="B2843" t="str">
            <v>Disjuntor termomagnético, tripolar 220/380V, corrente de 10 até 50A, conforme selo de conformidade do INMETRO da Pial Legrand, Eletromar / Cuttler Hammer, Soprano, Lorenzetti, ABB ou equivalente</v>
          </cell>
          <cell r="C2843" t="str">
            <v>UN</v>
          </cell>
          <cell r="D2843">
            <v>128.74</v>
          </cell>
        </row>
        <row r="2844">
          <cell r="A2844" t="str">
            <v>P.26.000.044619</v>
          </cell>
          <cell r="B2844" t="str">
            <v>Disjuntor termomagnético, tripolar 220/380V, corrente de 60 até 100A, conforme selo de conformidade do INMETRO para os modelos de 60 A da Pial Legrand, Eletromar / Cuttler Hammer, Soprano, Lorenzetti, ABB ou equivalente</v>
          </cell>
          <cell r="C2844" t="str">
            <v>UN</v>
          </cell>
          <cell r="D2844">
            <v>152.79</v>
          </cell>
        </row>
        <row r="2845">
          <cell r="A2845" t="str">
            <v>P.26.000.044624</v>
          </cell>
          <cell r="B2845" t="str">
            <v>Disjuntor série universal, em caixa moldada, térmico e magnético fixos, bipolar 480V, corrente de 60 até 100A; ref. Gi 20/21 da Eletromar/Cutler Hammer ou equivalente</v>
          </cell>
          <cell r="C2845" t="str">
            <v>UN</v>
          </cell>
          <cell r="D2845">
            <v>440.85</v>
          </cell>
        </row>
        <row r="2846">
          <cell r="A2846" t="str">
            <v>P.26.000.044625</v>
          </cell>
          <cell r="B2846" t="str">
            <v>Disjuntor série universal, em caixa moldada, térmico e magnético fixos, bipolar 480/600V, corrente de 125A; ref. Gi 21 da Eletromar/Cutler Hammer ou equivalente</v>
          </cell>
          <cell r="C2846" t="str">
            <v>UN</v>
          </cell>
          <cell r="D2846">
            <v>630.64</v>
          </cell>
        </row>
        <row r="2847">
          <cell r="A2847" t="str">
            <v>P.26.000.044627</v>
          </cell>
          <cell r="B2847" t="str">
            <v>Disjuntor série universal, em caixa moldada, térmico fixo e magnético ajustável, tripolar 600V, corrente de 300 até 400A; ref. DWB400N320-3DA da WEG, DAM1-630S-400A da JNG, 1SDA054437R1BR da ABB ou equivalente</v>
          </cell>
          <cell r="C2847" t="str">
            <v>UN</v>
          </cell>
          <cell r="D2847">
            <v>2958.38</v>
          </cell>
        </row>
        <row r="2848">
          <cell r="A2848" t="str">
            <v>P.26.000.044628</v>
          </cell>
          <cell r="B2848" t="str">
            <v>Disjuntor série universal, caixa moldada, térmico fixo e magnético ajustável, tripolar 600V, corrente 500 até 630A; ref. DCM630S3-500A/DCM630S3-600A Metaltex, DAM1-630S-500A JNG, DWB800S500-3DA WEG, FM6-SD630-630 BHS, 1SDA054396R1BR da ABB ou equivalente</v>
          </cell>
          <cell r="C2848" t="str">
            <v>UN</v>
          </cell>
          <cell r="D2848">
            <v>4674.1899999999996</v>
          </cell>
        </row>
        <row r="2849">
          <cell r="A2849" t="str">
            <v>P.26.000.044629</v>
          </cell>
          <cell r="B2849" t="str">
            <v>Disjuntor série universal, caixa moldada, térmico fixo e magnético ajustável, tripolar 600V, corrente de 700 até 800A; ref. Li 37/38 da  Eletromar/Cutler Hammer ou equivalente</v>
          </cell>
          <cell r="C2849" t="str">
            <v>UN</v>
          </cell>
          <cell r="D2849">
            <v>6693.2</v>
          </cell>
        </row>
        <row r="2850">
          <cell r="A2850" t="str">
            <v>P.26.000.044631</v>
          </cell>
          <cell r="B2850" t="str">
            <v>Mini-disjuntor termomagnético, bipolar 220/380V, corrente de 10 até 32A</v>
          </cell>
          <cell r="C2850" t="str">
            <v>UN</v>
          </cell>
          <cell r="D2850">
            <v>48.83</v>
          </cell>
        </row>
        <row r="2851">
          <cell r="A2851" t="str">
            <v>P.26.000.044632</v>
          </cell>
          <cell r="B2851" t="str">
            <v>Mini-disjuntor termomagnético, bipolar 220/380V, corrente de 40 até 50A</v>
          </cell>
          <cell r="C2851" t="str">
            <v>UN</v>
          </cell>
          <cell r="D2851">
            <v>51.31</v>
          </cell>
        </row>
        <row r="2852">
          <cell r="A2852" t="str">
            <v>P.26.000.044633</v>
          </cell>
          <cell r="B2852" t="str">
            <v>Mini-disjuntor termomagnético, bipolar 220/380V, corrente de 63A</v>
          </cell>
          <cell r="C2852" t="str">
            <v>UN</v>
          </cell>
          <cell r="D2852">
            <v>58.21</v>
          </cell>
        </row>
        <row r="2853">
          <cell r="A2853" t="str">
            <v>P.26.000.044634</v>
          </cell>
          <cell r="B2853" t="str">
            <v>Mini-disjuntor termomagnético, bipolar 400V, corrente de 80A até 100A; ref. 5SP4 191-7 Siemens, SDD-2C100 Steck, 9350 Alumbra ou equivalente</v>
          </cell>
          <cell r="C2853" t="str">
            <v>UN</v>
          </cell>
          <cell r="D2853">
            <v>144.22999999999999</v>
          </cell>
        </row>
        <row r="2854">
          <cell r="A2854" t="str">
            <v>P.26.000.044635</v>
          </cell>
          <cell r="B2854" t="str">
            <v>Mini-disjuntor termomagnético, tripolar 220/380V, corrente de 10 até 32A</v>
          </cell>
          <cell r="C2854" t="str">
            <v>UN</v>
          </cell>
          <cell r="D2854">
            <v>68.08</v>
          </cell>
        </row>
        <row r="2855">
          <cell r="A2855" t="str">
            <v>P.26.000.044636</v>
          </cell>
          <cell r="B2855" t="str">
            <v>Mini-disjuntor termomagnético, tripolar 220/380V, corrente de 40 até 50A</v>
          </cell>
          <cell r="C2855" t="str">
            <v>UN</v>
          </cell>
          <cell r="D2855">
            <v>70.680000000000007</v>
          </cell>
        </row>
        <row r="2856">
          <cell r="A2856" t="str">
            <v>P.26.000.044637</v>
          </cell>
          <cell r="B2856" t="str">
            <v>Mini-disjuntor termomagnético, tripolar 220/380 V, corrente de 63 A, ref. Pial Legrand, Eletromar/Cuttler Hammer, ABB, GE ou  equivalente</v>
          </cell>
          <cell r="C2856" t="str">
            <v>UN</v>
          </cell>
          <cell r="D2856">
            <v>80.62</v>
          </cell>
        </row>
        <row r="2857">
          <cell r="A2857" t="str">
            <v>P.26.000.044638</v>
          </cell>
          <cell r="B2857" t="str">
            <v>Mini-disjuntor termomagnético, tripolar 400V, corrente de 80 até 125A</v>
          </cell>
          <cell r="C2857" t="str">
            <v>UN</v>
          </cell>
          <cell r="D2857">
            <v>1499.55</v>
          </cell>
        </row>
        <row r="2858">
          <cell r="A2858" t="str">
            <v>P.26.000.044639</v>
          </cell>
          <cell r="B2858" t="str">
            <v>Mini-disjuntor termomagnético, unipolar 127/220V, corrente de 10 até 32A</v>
          </cell>
          <cell r="C2858" t="str">
            <v>UN</v>
          </cell>
          <cell r="D2858">
            <v>12.82</v>
          </cell>
        </row>
        <row r="2859">
          <cell r="A2859" t="str">
            <v>P.26.000.044640</v>
          </cell>
          <cell r="B2859" t="str">
            <v>Mini-disjuntor termomagnético, unipolar 127/220V, 40 até 50A</v>
          </cell>
          <cell r="C2859" t="str">
            <v>UN</v>
          </cell>
          <cell r="D2859">
            <v>15.47</v>
          </cell>
        </row>
        <row r="2860">
          <cell r="A2860" t="str">
            <v>P.26.000.090541</v>
          </cell>
          <cell r="B2860" t="str">
            <v>Dispositivo diferencial residual de 40 A x 30 mA, 4 polos, GE V/304-044031, Siemens 5SM1 344-0 ou equivalente</v>
          </cell>
          <cell r="C2860" t="str">
            <v>UN</v>
          </cell>
          <cell r="D2860">
            <v>290.52</v>
          </cell>
        </row>
        <row r="2861">
          <cell r="A2861" t="str">
            <v>P.26.000.090542</v>
          </cell>
          <cell r="B2861" t="str">
            <v>Dispositivo diferencial residual de 63 A x 30 mA, 4 polos industrial, ref. V/304-046031 da GE, 5SM1 346-0 da Siemens ou equivalente</v>
          </cell>
          <cell r="C2861" t="str">
            <v>UN</v>
          </cell>
          <cell r="D2861">
            <v>344.22</v>
          </cell>
        </row>
        <row r="2862">
          <cell r="A2862" t="str">
            <v>P.26.000.092804</v>
          </cell>
          <cell r="B2862" t="str">
            <v>Dispositivo diferencial residual de 25A x 300mA 4 polos, ref. 5SM1642-0 da Siemens ou equivalente</v>
          </cell>
          <cell r="C2862" t="str">
            <v>UN</v>
          </cell>
          <cell r="D2862">
            <v>291.02</v>
          </cell>
        </row>
        <row r="2863">
          <cell r="A2863" t="str">
            <v>P.27.000.042258</v>
          </cell>
          <cell r="B2863" t="str">
            <v>Fusível NH 00 6A a 125A</v>
          </cell>
          <cell r="C2863" t="str">
            <v>UN</v>
          </cell>
          <cell r="D2863">
            <v>25.63</v>
          </cell>
        </row>
        <row r="2864">
          <cell r="A2864" t="str">
            <v>P.27.000.042259</v>
          </cell>
          <cell r="B2864" t="str">
            <v>Fusível NH 1 36A a 250A</v>
          </cell>
          <cell r="C2864" t="str">
            <v>UN</v>
          </cell>
          <cell r="D2864">
            <v>59.1</v>
          </cell>
        </row>
        <row r="2865">
          <cell r="A2865" t="str">
            <v>P.27.000.042260</v>
          </cell>
          <cell r="B2865" t="str">
            <v>Fusível NH 2 224A a 400A</v>
          </cell>
          <cell r="C2865" t="str">
            <v>UN</v>
          </cell>
          <cell r="D2865">
            <v>84.59</v>
          </cell>
        </row>
        <row r="2866">
          <cell r="A2866" t="str">
            <v>P.27.000.042261</v>
          </cell>
          <cell r="B2866" t="str">
            <v>Fusível NH 3 400A a 630A</v>
          </cell>
          <cell r="C2866" t="str">
            <v>UN</v>
          </cell>
          <cell r="D2866">
            <v>116.26</v>
          </cell>
        </row>
        <row r="2867">
          <cell r="A2867" t="str">
            <v>P.27.000.042308</v>
          </cell>
          <cell r="B2867" t="str">
            <v>Base tripolar para fusível de 15kV</v>
          </cell>
          <cell r="C2867" t="str">
            <v>UN</v>
          </cell>
          <cell r="D2867">
            <v>819.89</v>
          </cell>
        </row>
        <row r="2868">
          <cell r="A2868" t="str">
            <v>P.27.000.042309</v>
          </cell>
          <cell r="B2868" t="str">
            <v>Base unipolar para fusível de 15kV</v>
          </cell>
          <cell r="C2868" t="str">
            <v>UN</v>
          </cell>
          <cell r="D2868">
            <v>321.08999999999997</v>
          </cell>
        </row>
        <row r="2869">
          <cell r="A2869" t="str">
            <v>P.27.000.042310</v>
          </cell>
          <cell r="B2869" t="str">
            <v>Fusível HH 15KV de 2.5A a 50A</v>
          </cell>
          <cell r="C2869" t="str">
            <v>UN</v>
          </cell>
          <cell r="D2869">
            <v>146.36000000000001</v>
          </cell>
        </row>
        <row r="2870">
          <cell r="A2870" t="str">
            <v>P.27.000.042311</v>
          </cell>
          <cell r="B2870" t="str">
            <v>Fusível HH 15KV de 60 a 100A</v>
          </cell>
          <cell r="C2870" t="str">
            <v>UN</v>
          </cell>
          <cell r="D2870">
            <v>314.44</v>
          </cell>
        </row>
        <row r="2871">
          <cell r="A2871" t="str">
            <v>P.27.000.042432</v>
          </cell>
          <cell r="B2871" t="str">
            <v>Vara para manobra em fibra de vidro, diâmetro de 38mm, elementos separados, para tensão até 36 kV</v>
          </cell>
          <cell r="C2871" t="str">
            <v>UN</v>
          </cell>
          <cell r="D2871">
            <v>609.29</v>
          </cell>
        </row>
        <row r="2872">
          <cell r="A2872" t="str">
            <v>P.27.000.043536</v>
          </cell>
          <cell r="B2872" t="str">
            <v>Chave comutadora seletora com 3 polos e 3 posições para 25 A, ref. CA20-A270.600-ER ou equivalente</v>
          </cell>
          <cell r="C2872" t="str">
            <v>UN</v>
          </cell>
          <cell r="D2872">
            <v>424.14</v>
          </cell>
        </row>
        <row r="2873">
          <cell r="A2873" t="str">
            <v>P.27.000.043538</v>
          </cell>
          <cell r="B2873" t="str">
            <v>Chave comutadora seletora com 1 polo e 3 posições para 25 A, ref. CA20B-A730.600-E ou equivalente</v>
          </cell>
          <cell r="C2873" t="str">
            <v>UN</v>
          </cell>
          <cell r="D2873">
            <v>287.54000000000002</v>
          </cell>
        </row>
        <row r="2874">
          <cell r="A2874" t="str">
            <v>P.27.000.043541</v>
          </cell>
          <cell r="B2874" t="str">
            <v>Chave comutadora, reversão sob carga, tetrapolar, sem porta fusível para 100 A, ref. SS32-100/4 da Holec ou equivalente</v>
          </cell>
          <cell r="C2874" t="str">
            <v>UN</v>
          </cell>
          <cell r="D2874">
            <v>2573.62</v>
          </cell>
        </row>
        <row r="2875">
          <cell r="A2875" t="str">
            <v>P.27.000.043652</v>
          </cell>
          <cell r="B2875" t="str">
            <v>Chave fusível base ´C´ para 25kV/100A, com capacidade de ruptura até 6,3kA, com fusível</v>
          </cell>
          <cell r="C2875" t="str">
            <v>UN</v>
          </cell>
          <cell r="D2875">
            <v>299.64</v>
          </cell>
        </row>
        <row r="2876">
          <cell r="A2876" t="str">
            <v>P.27.000.043653</v>
          </cell>
          <cell r="B2876" t="str">
            <v>Chave seccionadora tripolar seca para 400 A - 15 kV - com prolongador, ref. INB-V da Inebrasa, SAN-15-400 da Moran ou equivalente</v>
          </cell>
          <cell r="C2876" t="str">
            <v>UN</v>
          </cell>
          <cell r="D2876">
            <v>1345.97</v>
          </cell>
        </row>
        <row r="2877">
          <cell r="A2877" t="str">
            <v>P.27.000.043654</v>
          </cell>
          <cell r="B2877" t="str">
            <v>Chave seccionadora tripolar seca para 600 / 630 A - 15 kV - com prolongador, ref. INB-V da Inebrasa, SAN-15-630 da Moran ou equivalente</v>
          </cell>
          <cell r="C2877" t="str">
            <v>UN</v>
          </cell>
          <cell r="D2877">
            <v>1659.22</v>
          </cell>
        </row>
        <row r="2878">
          <cell r="A2878" t="str">
            <v>P.27.000.043656</v>
          </cell>
          <cell r="B2878" t="str">
            <v>Chave fusível base ´C´ para 15kV/100A, com capacidade de ruptura até 10kA, com fusível</v>
          </cell>
          <cell r="C2878" t="str">
            <v>UN</v>
          </cell>
          <cell r="D2878">
            <v>379.2</v>
          </cell>
        </row>
        <row r="2879">
          <cell r="A2879" t="str">
            <v>P.27.000.043657</v>
          </cell>
          <cell r="B2879" t="str">
            <v>Chave fusível base ´C´ para 15kV/200A, com capacidade de ruptura até 10kA, com fusível</v>
          </cell>
          <cell r="C2879" t="str">
            <v>UN</v>
          </cell>
          <cell r="D2879">
            <v>396.67</v>
          </cell>
        </row>
        <row r="2880">
          <cell r="A2880" t="str">
            <v>P.27.000.043663</v>
          </cell>
          <cell r="B2880" t="str">
            <v>Chave seccionadora sob carga, tripolar, acionamento rotativo, com prolongador e porta fusível até NH-00-125, sem fusível</v>
          </cell>
          <cell r="C2880" t="str">
            <v>UN</v>
          </cell>
          <cell r="D2880">
            <v>1237.31</v>
          </cell>
        </row>
        <row r="2881">
          <cell r="A2881" t="str">
            <v>P.27.000.043664</v>
          </cell>
          <cell r="B2881" t="str">
            <v>Chave seccionadora sob carga, tripolar, acionamento rotativo, com prolongador e porta fusível até NH-00-160, sem fusível</v>
          </cell>
          <cell r="C2881" t="str">
            <v>UN</v>
          </cell>
          <cell r="D2881">
            <v>1757.43</v>
          </cell>
        </row>
        <row r="2882">
          <cell r="A2882" t="str">
            <v>P.27.000.043665</v>
          </cell>
          <cell r="B2882" t="str">
            <v>Chave seccionadora sob carga, tripolar, acionamento rotativo, com prolongador e porta fusível até NH-1-250, sem fusível</v>
          </cell>
          <cell r="C2882" t="str">
            <v>UN</v>
          </cell>
          <cell r="D2882">
            <v>3785.03</v>
          </cell>
        </row>
        <row r="2883">
          <cell r="A2883" t="str">
            <v>P.27.000.043666</v>
          </cell>
          <cell r="B2883" t="str">
            <v>Chave seccionadora sob carga, tripolar, acionamento rotativo, com prolongador e porta fusível até NH-2-400, sem fusível</v>
          </cell>
          <cell r="C2883" t="str">
            <v>UN</v>
          </cell>
          <cell r="D2883">
            <v>4430.26</v>
          </cell>
        </row>
        <row r="2884">
          <cell r="A2884" t="str">
            <v>P.27.000.043667</v>
          </cell>
          <cell r="B2884" t="str">
            <v>Chave seccionadora sob carga, tripolar, acionamento rotativo, com prolongador e porta fusível até NH-3-630, sem fusível</v>
          </cell>
          <cell r="C2884" t="str">
            <v>UN</v>
          </cell>
          <cell r="D2884">
            <v>8705.25</v>
          </cell>
        </row>
        <row r="2885">
          <cell r="A2885" t="str">
            <v>P.27.000.043668</v>
          </cell>
          <cell r="B2885" t="str">
            <v>Chave seccionadora sob carga, tripolar, acionamento tipo punho com porta fusível até NH-00-160, sem fusível</v>
          </cell>
          <cell r="C2885" t="str">
            <v>UN</v>
          </cell>
          <cell r="D2885">
            <v>322.95</v>
          </cell>
        </row>
        <row r="2886">
          <cell r="A2886" t="str">
            <v>P.27.000.043669</v>
          </cell>
          <cell r="B2886" t="str">
            <v>Chave seccionadora sob carga, tripolar, acionamento tipo punho com porta fusível até NH-1-250, sem fusível</v>
          </cell>
          <cell r="C2886" t="str">
            <v>UN</v>
          </cell>
          <cell r="D2886">
            <v>564.52</v>
          </cell>
        </row>
        <row r="2887">
          <cell r="A2887" t="str">
            <v>P.27.000.043670</v>
          </cell>
          <cell r="B2887" t="str">
            <v>Chave seccionadora sob carga, tripolar, acionamento tipo punho com porta fusível até NH-2-400, sem fusível</v>
          </cell>
          <cell r="C2887" t="str">
            <v>UN</v>
          </cell>
          <cell r="D2887">
            <v>825.78</v>
          </cell>
        </row>
        <row r="2888">
          <cell r="A2888" t="str">
            <v>P.27.000.043671</v>
          </cell>
          <cell r="B2888" t="str">
            <v>Chave seccionadora sob carga, tripolar, acionamento tipo punho com porta fusível até NH-3-630, sem fusível, referência 3NP1163-1DA10 da Siemens, SP 630 da Holec ou equivalente</v>
          </cell>
          <cell r="C2888" t="str">
            <v>UN</v>
          </cell>
          <cell r="D2888">
            <v>1762.91</v>
          </cell>
        </row>
        <row r="2889">
          <cell r="A2889" t="str">
            <v>P.27.000.043672</v>
          </cell>
          <cell r="B2889" t="str">
            <v>Chave comutadora, reversão sob carga, tripolar, sem porta fusível para 400A</v>
          </cell>
          <cell r="C2889" t="str">
            <v>UN</v>
          </cell>
          <cell r="D2889">
            <v>5323.19</v>
          </cell>
        </row>
        <row r="2890">
          <cell r="A2890" t="str">
            <v>P.27.000.043673</v>
          </cell>
          <cell r="B2890" t="str">
            <v>Chave comutadora, reversão sob carga, tripolar, sem porta fusível para 600/630A</v>
          </cell>
          <cell r="C2890" t="str">
            <v>UN</v>
          </cell>
          <cell r="D2890">
            <v>7038.37</v>
          </cell>
        </row>
        <row r="2891">
          <cell r="A2891" t="str">
            <v>P.27.000.043674</v>
          </cell>
          <cell r="B2891" t="str">
            <v>Chave comutadora, reversão sob carga, tripolar, sem porta fusível para 1000A</v>
          </cell>
          <cell r="C2891" t="str">
            <v>UN</v>
          </cell>
          <cell r="D2891">
            <v>10385.540000000001</v>
          </cell>
        </row>
        <row r="2892">
          <cell r="A2892" t="str">
            <v>P.27.000.043676</v>
          </cell>
          <cell r="B2892" t="str">
            <v>Chave seccionadora sob carga, tripolar, acionamento rotativo, com prolongador, sem porta fusível, de 1250A</v>
          </cell>
          <cell r="C2892" t="str">
            <v>UN</v>
          </cell>
          <cell r="D2892">
            <v>9302.2199999999993</v>
          </cell>
        </row>
        <row r="2893">
          <cell r="A2893" t="str">
            <v>P.27.000.043677</v>
          </cell>
          <cell r="B2893" t="str">
            <v>Chave seccionadora sob carga, tripolar, acionamento rotativo, com prolongador, sem porta fusível, de 1000A</v>
          </cell>
          <cell r="C2893" t="str">
            <v>UN</v>
          </cell>
          <cell r="D2893">
            <v>4772.54</v>
          </cell>
        </row>
        <row r="2894">
          <cell r="A2894" t="str">
            <v>P.27.000.043678</v>
          </cell>
          <cell r="B2894" t="str">
            <v>Chave seccionadora sob carga, tripolar, acionamento rotativo, com prolongador, sem porta fusível, de 630A</v>
          </cell>
          <cell r="C2894" t="str">
            <v>UN</v>
          </cell>
          <cell r="D2894">
            <v>2106.19</v>
          </cell>
        </row>
        <row r="2895">
          <cell r="A2895" t="str">
            <v>P.27.000.043679</v>
          </cell>
          <cell r="B2895" t="str">
            <v>Chave seccionadora sob carga, tripolar, acionamento rotativo, com prolongador, sem porta fusível, de 400A</v>
          </cell>
          <cell r="C2895" t="str">
            <v>UN</v>
          </cell>
          <cell r="D2895">
            <v>2022.4</v>
          </cell>
        </row>
        <row r="2896">
          <cell r="A2896" t="str">
            <v>P.27.000.043680</v>
          </cell>
          <cell r="B2896" t="str">
            <v>Chave seccionadora sob carga, tripolar, acionamento rotativo, com prolongador, sem porta fusível, de 250A</v>
          </cell>
          <cell r="C2896" t="str">
            <v>UN</v>
          </cell>
          <cell r="D2896">
            <v>1339.9</v>
          </cell>
        </row>
        <row r="2897">
          <cell r="A2897" t="str">
            <v>P.27.000.043681</v>
          </cell>
          <cell r="B2897" t="str">
            <v>Chave seccionadora sob carga, tripolar, acionamento rotativo, com prolongador, sem porta fusível, de 160A</v>
          </cell>
          <cell r="C2897" t="str">
            <v>UN</v>
          </cell>
          <cell r="D2897">
            <v>1815.54</v>
          </cell>
        </row>
        <row r="2898">
          <cell r="A2898" t="str">
            <v>P.27.000.043691</v>
          </cell>
          <cell r="B2898" t="str">
            <v>Chave seccionadora tripolar sob carga para 400 A / 15 kV - com prolongador, ref. Inebrasa, SANR-15-400 da Moran ou equivalente</v>
          </cell>
          <cell r="C2898" t="str">
            <v>UN</v>
          </cell>
          <cell r="D2898">
            <v>1721.48</v>
          </cell>
        </row>
        <row r="2899">
          <cell r="A2899" t="str">
            <v>P.27.000.043694</v>
          </cell>
          <cell r="B2899" t="str">
            <v>Chave seccionadora tripolar sob carga para 400 A / 25 kV - com prolongador, ref. Inebrasa, SANR-25-400 da Moran ou equivalente</v>
          </cell>
          <cell r="C2899" t="str">
            <v>UN</v>
          </cell>
          <cell r="D2899">
            <v>2411.08</v>
          </cell>
        </row>
        <row r="2900">
          <cell r="A2900" t="str">
            <v>P.27.000.044001</v>
          </cell>
          <cell r="B2900" t="str">
            <v>Base fusíveis Diazed completa até 25A</v>
          </cell>
          <cell r="C2900" t="str">
            <v>UN</v>
          </cell>
          <cell r="D2900">
            <v>29.52</v>
          </cell>
        </row>
        <row r="2901">
          <cell r="A2901" t="str">
            <v>P.27.000.044002</v>
          </cell>
          <cell r="B2901" t="str">
            <v>Base fusíveis Diazed completa para 63A</v>
          </cell>
          <cell r="C2901" t="str">
            <v>UN</v>
          </cell>
          <cell r="D2901">
            <v>43.79</v>
          </cell>
        </row>
        <row r="2902">
          <cell r="A2902" t="str">
            <v>P.27.000.044050</v>
          </cell>
          <cell r="B2902" t="str">
            <v>Base tipo NH completa para 125A</v>
          </cell>
          <cell r="C2902" t="str">
            <v>UN</v>
          </cell>
          <cell r="D2902">
            <v>28.05</v>
          </cell>
        </row>
        <row r="2903">
          <cell r="A2903" t="str">
            <v>P.27.000.044051</v>
          </cell>
          <cell r="B2903" t="str">
            <v>Base tipo NH completa para 250A</v>
          </cell>
          <cell r="C2903" t="str">
            <v>UN</v>
          </cell>
          <cell r="D2903">
            <v>106.98</v>
          </cell>
        </row>
        <row r="2904">
          <cell r="A2904" t="str">
            <v>P.27.000.044052</v>
          </cell>
          <cell r="B2904" t="str">
            <v>Base tipo NH completa para 400A</v>
          </cell>
          <cell r="C2904" t="str">
            <v>UN</v>
          </cell>
          <cell r="D2904">
            <v>155.68</v>
          </cell>
        </row>
        <row r="2905">
          <cell r="A2905" t="str">
            <v>P.27.000.044053</v>
          </cell>
          <cell r="B2905" t="str">
            <v>Chave comutadora tetrapolar, reversão sob carga, sem porta-fusível, 630, A 690V, tensão de isolamento 1000V, ref. BB32-630/4 (back to back) da Holec</v>
          </cell>
          <cell r="C2905" t="str">
            <v>UN</v>
          </cell>
          <cell r="D2905">
            <v>9745.69</v>
          </cell>
        </row>
        <row r="2906">
          <cell r="A2906" t="str">
            <v>P.27.000.044101</v>
          </cell>
          <cell r="B2906" t="str">
            <v>Fusível Diazed rap/ret 35A a 63A</v>
          </cell>
          <cell r="C2906" t="str">
            <v>UN</v>
          </cell>
          <cell r="D2906">
            <v>11.37</v>
          </cell>
        </row>
        <row r="2907">
          <cell r="A2907" t="str">
            <v>P.27.000.044102</v>
          </cell>
          <cell r="B2907" t="str">
            <v>Fusível Diazed retardado 2A a 25A, referência modelo 2A 500V 5SB2 11 da Siemens, 20A 500VCA FDW-20S / 25A 500VCA FDW-25S Web ou equivalente</v>
          </cell>
          <cell r="C2907" t="str">
            <v>UN</v>
          </cell>
          <cell r="D2907">
            <v>8.7100000000000009</v>
          </cell>
        </row>
        <row r="2908">
          <cell r="A2908" t="str">
            <v>P.27.000.090322</v>
          </cell>
          <cell r="B2908" t="str">
            <v>Chave seccionadora tripolar, abertura sob carga seca para 160A/690V; ref. RIW160-3 H da WEG, S32-160/3 da Holec, N160 da THS ou equivalente</v>
          </cell>
          <cell r="C2908" t="str">
            <v>UN</v>
          </cell>
          <cell r="D2908">
            <v>766.52</v>
          </cell>
        </row>
        <row r="2909">
          <cell r="A2909" t="str">
            <v>P.27.000.090384</v>
          </cell>
          <cell r="B2909" t="str">
            <v>Chave comutadora seletora com 1 polo e 2 posições para 25 A, ref. CA20-A220.600-EG ou equivalente</v>
          </cell>
          <cell r="C2909" t="str">
            <v>UN</v>
          </cell>
          <cell r="D2909">
            <v>158.22999999999999</v>
          </cell>
        </row>
        <row r="2910">
          <cell r="A2910" t="str">
            <v>P.27.000.090387</v>
          </cell>
          <cell r="B2910" t="str">
            <v>Comutador voltímetro, 3 fases, 3 fios 10 A, ref. 5TW0 020-1 da Siemens ou equivalente</v>
          </cell>
          <cell r="C2910" t="str">
            <v>UN</v>
          </cell>
          <cell r="D2910">
            <v>111.67</v>
          </cell>
        </row>
        <row r="2911">
          <cell r="A2911" t="str">
            <v>P.27.000.090388</v>
          </cell>
          <cell r="B2911" t="str">
            <v>Comutador amperímetro de 10 A, ref. 5TW 020-1 da Siemens ou equivalente</v>
          </cell>
          <cell r="C2911" t="str">
            <v>UN</v>
          </cell>
          <cell r="D2911">
            <v>141.65</v>
          </cell>
        </row>
        <row r="2912">
          <cell r="A2912" t="str">
            <v>P.27.000.090449</v>
          </cell>
          <cell r="B2912" t="str">
            <v>Chave de boia normalmente fechada, ref. Masterflux, CB2002 Mar Girius Revers ou equivalente</v>
          </cell>
          <cell r="C2912" t="str">
            <v>UN</v>
          </cell>
          <cell r="D2912">
            <v>48.38</v>
          </cell>
        </row>
        <row r="2913">
          <cell r="A2913" t="str">
            <v>P.27.000.090450</v>
          </cell>
          <cell r="B2913" t="str">
            <v>Chave comutadora seletora com 1 polo e 3 posições para 63 A, ref. 5TW3063-1 Siemens ou equivalente</v>
          </cell>
          <cell r="C2913" t="str">
            <v>UN</v>
          </cell>
          <cell r="D2913">
            <v>587.98</v>
          </cell>
        </row>
        <row r="2914">
          <cell r="A2914" t="str">
            <v>P.27.000.090456</v>
          </cell>
          <cell r="B2914" t="str">
            <v>Amperímetro em ferro móvel 96x96mm, para ligação em transformador de corrente, escala fixa TC 0 A/50 A até 0 A/2,0 kA; ref. 2CNM515423R2000 da ABB, 7kM15515424Z1500 da Siemens ou equivalente</v>
          </cell>
          <cell r="C2914" t="str">
            <v>UN</v>
          </cell>
          <cell r="D2914">
            <v>399.41</v>
          </cell>
        </row>
        <row r="2915">
          <cell r="A2915" t="str">
            <v>P.27.000.090468</v>
          </cell>
          <cell r="B2915" t="str">
            <v>Fusível de vidro para TP 0,5 A / 15 kV; ref. V14X160KT da Deckfuse, LD14mm da Rehtom ou equivalente</v>
          </cell>
          <cell r="C2915" t="str">
            <v>UN</v>
          </cell>
          <cell r="D2915">
            <v>34.28</v>
          </cell>
        </row>
        <row r="2916">
          <cell r="A2916" t="str">
            <v>P.27.000.091349</v>
          </cell>
          <cell r="B2916" t="str">
            <v>Voltímetro ferro móvel de 96x96mm, escalas variáveis; ref. FM96 da Renz, FQ0207 600V da MultInst ou equivalente</v>
          </cell>
          <cell r="C2916" t="str">
            <v>UN</v>
          </cell>
          <cell r="D2916">
            <v>124.1</v>
          </cell>
        </row>
        <row r="2917">
          <cell r="A2917" t="str">
            <v>P.28.000.046542</v>
          </cell>
          <cell r="B2917" t="str">
            <v>Reator eletrônico de alto fator de potência com partida instantânea para duas lâmpadas fluorescentes tubulares, TL-5, base bipino bilateral, 2 x 28 W - 220 V</v>
          </cell>
          <cell r="C2917" t="str">
            <v>UN</v>
          </cell>
          <cell r="D2917">
            <v>88.03</v>
          </cell>
        </row>
        <row r="2918">
          <cell r="A2918" t="str">
            <v>P.28.000.049715</v>
          </cell>
          <cell r="B2918" t="str">
            <v>Reator eletromagnético de alto fator de potência com capacitor e ignitor, para lâmpada vapor de sódio 150W / 220V</v>
          </cell>
          <cell r="C2918" t="str">
            <v>UN</v>
          </cell>
          <cell r="D2918">
            <v>103.12</v>
          </cell>
        </row>
        <row r="2919">
          <cell r="A2919" t="str">
            <v>P.28.000.049716</v>
          </cell>
          <cell r="B2919" t="str">
            <v>Reator eletromagnético de alto fator de potência com capacitor e ignitor, para lâmpada vapor de sódio 250W / 220V</v>
          </cell>
          <cell r="C2919" t="str">
            <v>UN</v>
          </cell>
          <cell r="D2919">
            <v>145.88999999999999</v>
          </cell>
        </row>
        <row r="2920">
          <cell r="A2920" t="str">
            <v>P.28.000.049717</v>
          </cell>
          <cell r="B2920" t="str">
            <v>Reator eletromagnético de alto fator de potência com capacitor e ignitor, para lâmpada vapor de sódio 400W / 220V</v>
          </cell>
          <cell r="C2920" t="str">
            <v>UN</v>
          </cell>
          <cell r="D2920">
            <v>164.1</v>
          </cell>
        </row>
        <row r="2921">
          <cell r="A2921" t="str">
            <v>P.28.000.049718</v>
          </cell>
          <cell r="B2921" t="str">
            <v>Reator eletromagnético de alto fator de potência com capacitor e ignitor, para lâmpada vapor de sódio 1000W / 220V</v>
          </cell>
          <cell r="C2921" t="str">
            <v>UN</v>
          </cell>
          <cell r="D2921">
            <v>479.47</v>
          </cell>
        </row>
        <row r="2922">
          <cell r="A2922" t="str">
            <v>P.28.000.049719</v>
          </cell>
          <cell r="B2922" t="str">
            <v>Reator eletromagnético de alto fator de potência com capacitor e ignitor, para lâmpada vapor metálico 70W / 220V</v>
          </cell>
          <cell r="C2922" t="str">
            <v>UN</v>
          </cell>
          <cell r="D2922">
            <v>79.239999999999995</v>
          </cell>
        </row>
        <row r="2923">
          <cell r="A2923" t="str">
            <v>P.28.000.049720</v>
          </cell>
          <cell r="B2923" t="str">
            <v>Reator eletromagnético de alto fator de potência com capacitor e ignitor, para lâmpada vapor metálico 150W / 220V</v>
          </cell>
          <cell r="C2923" t="str">
            <v>UN</v>
          </cell>
          <cell r="D2923">
            <v>91.72</v>
          </cell>
        </row>
        <row r="2924">
          <cell r="A2924" t="str">
            <v>P.28.000.049721</v>
          </cell>
          <cell r="B2924" t="str">
            <v>Reator eletromagnético de alto fator de potência com capacitor e ignitor, para lâmpada vapor metálico 250W / 220V</v>
          </cell>
          <cell r="C2924" t="str">
            <v>UN</v>
          </cell>
          <cell r="D2924">
            <v>119.56</v>
          </cell>
        </row>
        <row r="2925">
          <cell r="A2925" t="str">
            <v>P.28.000.049722</v>
          </cell>
          <cell r="B2925" t="str">
            <v>Reator eletromagnético de alto fator de potência com capacitor e ignitor, para lâmpada vapor metálico 400W / 220V</v>
          </cell>
          <cell r="C2925" t="str">
            <v>UN</v>
          </cell>
          <cell r="D2925">
            <v>142.6</v>
          </cell>
        </row>
        <row r="2926">
          <cell r="A2926" t="str">
            <v>P.28.000.049734</v>
          </cell>
          <cell r="B2926" t="str">
            <v>Reator eletrônico com partida instantânea de alto fator de potência (AFP), para lâmpada fluorescente tubular ´HO´, base bipino bilateral, 2x110W / 220V</v>
          </cell>
          <cell r="C2926" t="str">
            <v>UN</v>
          </cell>
          <cell r="D2926">
            <v>106.96</v>
          </cell>
        </row>
        <row r="2927">
          <cell r="A2927" t="str">
            <v>P.28.000.049735</v>
          </cell>
          <cell r="B2927" t="str">
            <v>Reator eletrônico com partida instantânea de alto fator de potência (AFP), para lâmpada fluorescente tubular, base bipino bilateral, 2x16W / 127-220V</v>
          </cell>
          <cell r="C2927" t="str">
            <v>UN</v>
          </cell>
          <cell r="D2927">
            <v>37.200000000000003</v>
          </cell>
        </row>
        <row r="2928">
          <cell r="A2928" t="str">
            <v>P.28.000.049743</v>
          </cell>
          <cell r="B2928" t="str">
            <v>Reator eletrônico com partida instantânea de alto fator de potência (AFP), para lâmpada fluorescente tubular, base bipino bilateral, 2x32W / 127-220V</v>
          </cell>
          <cell r="C2928" t="str">
            <v>UN</v>
          </cell>
          <cell r="D2928">
            <v>50.55</v>
          </cell>
        </row>
        <row r="2929">
          <cell r="A2929" t="str">
            <v>P.28.000.049769</v>
          </cell>
          <cell r="B2929" t="str">
            <v>Reator eletrônico com partida instantânea de alto fator de potência (AFP), para lâmpada fluorescente compacta´2U´, 1x26W / 127-220 V</v>
          </cell>
          <cell r="C2929" t="str">
            <v>UN</v>
          </cell>
          <cell r="D2929">
            <v>30.25</v>
          </cell>
        </row>
        <row r="2930">
          <cell r="A2930" t="str">
            <v>P.28.000.049771</v>
          </cell>
          <cell r="B2930" t="str">
            <v>Reator eletrônico com partida instantânea de alto fator de potência (AFP), para lâmpada fluorescente compacta´2U´, 2x26W / 127-220 V</v>
          </cell>
          <cell r="C2930" t="str">
            <v>UN</v>
          </cell>
          <cell r="D2930">
            <v>48.02</v>
          </cell>
        </row>
        <row r="2931">
          <cell r="A2931" t="str">
            <v>P.28.000.092320</v>
          </cell>
          <cell r="B2931" t="str">
            <v>Transformador eletrônico para lâmpada halógena dicroica de 50 W / 220 V; ref. Xelux, Trancil, Taschibra ou equivalente</v>
          </cell>
          <cell r="C2931" t="str">
            <v>UN</v>
          </cell>
          <cell r="D2931">
            <v>25.67</v>
          </cell>
        </row>
        <row r="2932">
          <cell r="A2932" t="str">
            <v>P.29.000.042163</v>
          </cell>
          <cell r="B2932" t="str">
            <v>Rele de corrente Ajustável de 0 a 200A</v>
          </cell>
          <cell r="C2932" t="str">
            <v>UN</v>
          </cell>
          <cell r="D2932">
            <v>343.92</v>
          </cell>
        </row>
        <row r="2933">
          <cell r="A2933" t="str">
            <v>P.29.000.042164</v>
          </cell>
          <cell r="B2933" t="str">
            <v>Relé de tempo eletrônico de 3 - 30seg 220V 50/60Hz</v>
          </cell>
          <cell r="C2933" t="str">
            <v>UN</v>
          </cell>
          <cell r="D2933">
            <v>89.24</v>
          </cell>
        </row>
        <row r="2934">
          <cell r="A2934" t="str">
            <v>P.29.000.042273</v>
          </cell>
          <cell r="B2934" t="str">
            <v>Relé de sobrecarga bimetálico, faixa de ajuste de 9 a 12 A, tamanho S00, ref. Siemens 3R11 16-1KBOR, ou equivalente</v>
          </cell>
          <cell r="C2934" t="str">
            <v>UN</v>
          </cell>
          <cell r="D2934">
            <v>249.94</v>
          </cell>
        </row>
        <row r="2935">
          <cell r="A2935" t="str">
            <v>P.29.000.042275</v>
          </cell>
          <cell r="B2935" t="str">
            <v>Relé de tempo eletrônico 0.6-6seg. 220V 50/60HZ</v>
          </cell>
          <cell r="C2935" t="str">
            <v>UN</v>
          </cell>
          <cell r="D2935">
            <v>92.64</v>
          </cell>
        </row>
        <row r="2936">
          <cell r="A2936" t="str">
            <v>P.29.000.042277</v>
          </cell>
          <cell r="B2936" t="str">
            <v>Contator de potência 9 A - 2NA + 2NF; ref. LC1D09M7+LADN11 da Schneider, CWM9-22-30D23 da Weg ou equivalente</v>
          </cell>
          <cell r="C2936" t="str">
            <v>UN</v>
          </cell>
          <cell r="D2936">
            <v>275.17</v>
          </cell>
        </row>
        <row r="2937">
          <cell r="A2937" t="str">
            <v>P.29.000.042278</v>
          </cell>
          <cell r="B2937" t="str">
            <v>Contator de potência 12 A - 2NA + 2NF; ref. Siemens ou equivalente</v>
          </cell>
          <cell r="C2937" t="str">
            <v>UN</v>
          </cell>
          <cell r="D2937">
            <v>316.32</v>
          </cell>
        </row>
        <row r="2938">
          <cell r="A2938" t="str">
            <v>P.29.000.042279</v>
          </cell>
          <cell r="B2938" t="str">
            <v>Contator de potência 16 A - 2NA + 2NF; ref. Siemens ou equivalente</v>
          </cell>
          <cell r="C2938" t="str">
            <v>UN</v>
          </cell>
          <cell r="D2938">
            <v>306.54000000000002</v>
          </cell>
        </row>
        <row r="2939">
          <cell r="A2939" t="str">
            <v>P.29.000.042280</v>
          </cell>
          <cell r="B2939" t="str">
            <v>Contator de potência 22 A / 25 A - 2NA + 2NF; ref. Siemens ou equivalente</v>
          </cell>
          <cell r="C2939" t="str">
            <v>UN</v>
          </cell>
          <cell r="D2939">
            <v>361.7</v>
          </cell>
        </row>
        <row r="2940">
          <cell r="A2940" t="str">
            <v>P.29.000.042281</v>
          </cell>
          <cell r="B2940" t="str">
            <v>Contator de potência 32 A - 2NA + 2NF; ref. Siemens ou equivalente</v>
          </cell>
          <cell r="C2940" t="str">
            <v>UN</v>
          </cell>
          <cell r="D2940">
            <v>514.84</v>
          </cell>
        </row>
        <row r="2941">
          <cell r="A2941" t="str">
            <v>P.29.000.042282</v>
          </cell>
          <cell r="B2941" t="str">
            <v>Contator de potência 38 / 40 A - 2NA + 2NF; ref. Siemens ou equivalente</v>
          </cell>
          <cell r="C2941" t="str">
            <v>UN</v>
          </cell>
          <cell r="D2941">
            <v>807.9</v>
          </cell>
        </row>
        <row r="2942">
          <cell r="A2942" t="str">
            <v>P.29.000.042408</v>
          </cell>
          <cell r="B2942" t="str">
            <v>Contator de potência de 65A - 2NA + 2NF, ref. modelo 3RT1044-1AN10+3RH1921-1HA22 da Siemens ou equivalente</v>
          </cell>
          <cell r="C2942" t="str">
            <v>UN</v>
          </cell>
          <cell r="D2942">
            <v>1234.8599999999999</v>
          </cell>
        </row>
        <row r="2943">
          <cell r="A2943" t="str">
            <v>P.29.000.042409</v>
          </cell>
          <cell r="B2943" t="str">
            <v>Relé bimetálico de sobrecarga para acoplamento direto com faixas de ajuste de 0,4/0,63A até 16/25A, ref. 3UA52 da Siemens ou equivalente</v>
          </cell>
          <cell r="C2943" t="str">
            <v>UN</v>
          </cell>
          <cell r="D2943">
            <v>323.29000000000002</v>
          </cell>
        </row>
        <row r="2944">
          <cell r="A2944" t="str">
            <v>P.29.000.042411</v>
          </cell>
          <cell r="B2944" t="str">
            <v>Contator de potência 12 A - 1NA + 1NF, referência comercial 3RT1024-1AN20+3RH1921-1EA11 da Siemens ou equivalente</v>
          </cell>
          <cell r="C2944" t="str">
            <v>UN</v>
          </cell>
          <cell r="D2944">
            <v>245.63</v>
          </cell>
        </row>
        <row r="2945">
          <cell r="A2945" t="str">
            <v>P.29.000.042412</v>
          </cell>
          <cell r="B2945" t="str">
            <v>Relé bimetálico de sobrecarga acoplamento direto com faixa de ajuste 20 até 63A</v>
          </cell>
          <cell r="C2945" t="str">
            <v>UN</v>
          </cell>
          <cell r="D2945">
            <v>433.25</v>
          </cell>
        </row>
        <row r="2946">
          <cell r="A2946" t="str">
            <v>P.29.000.042413</v>
          </cell>
          <cell r="B2946" t="str">
            <v>Relé supervisor trifásico contra falta de fase e inversão de fase, ref. UNSX da Ward / PST da Pextron ou equivalente</v>
          </cell>
          <cell r="C2946" t="str">
            <v>UN</v>
          </cell>
          <cell r="D2946">
            <v>2480.42</v>
          </cell>
        </row>
        <row r="2947">
          <cell r="A2947" t="str">
            <v>P.29.000.042423</v>
          </cell>
          <cell r="B2947" t="str">
            <v>Relé de tempo eletrônico, com cíclico com escala de tempo fixa de 15 minutos, 110/220V - 50/60 Hz; ref. Dte-1 da Digimec ou equivalente</v>
          </cell>
          <cell r="C2947" t="str">
            <v>UN</v>
          </cell>
          <cell r="D2947">
            <v>80.69</v>
          </cell>
        </row>
        <row r="2948">
          <cell r="A2948" t="str">
            <v>P.29.000.042425</v>
          </cell>
          <cell r="B2948" t="str">
            <v>Minicontator auxiliar 4 NA para 220 V, corrente alternada, ref. 3RH1140-1AN10 da Siemens ou equivalente</v>
          </cell>
          <cell r="C2948" t="str">
            <v>UN</v>
          </cell>
          <cell r="D2948">
            <v>100.99</v>
          </cell>
        </row>
        <row r="2949">
          <cell r="A2949" t="str">
            <v>P.29.000.042426</v>
          </cell>
          <cell r="B2949" t="str">
            <v>Contator auxiliar 2NA + 2NF para tensão até 240 V, corrente alternada, ref. 3RH1122-1AN10 da Siemens ou equivalente</v>
          </cell>
          <cell r="C2949" t="str">
            <v>UN</v>
          </cell>
          <cell r="D2949">
            <v>130.28</v>
          </cell>
        </row>
        <row r="2950">
          <cell r="A2950" t="str">
            <v>P.29.000.042427</v>
          </cell>
          <cell r="B2950" t="str">
            <v>Contator auxiliar 4NA + 4NF, ref. 3TH4244 Siemens ou equivalente</v>
          </cell>
          <cell r="C2950" t="str">
            <v>UN</v>
          </cell>
          <cell r="D2950">
            <v>160.44</v>
          </cell>
        </row>
        <row r="2951">
          <cell r="A2951" t="str">
            <v>P.29.000.042456</v>
          </cell>
          <cell r="B2951" t="str">
            <v>Relé de sobrecarga eletrônico de 55 A até 250 A, ref. 3RB21 63-4GC2 da Siemens ou equivalente</v>
          </cell>
          <cell r="C2951" t="str">
            <v>UN</v>
          </cell>
          <cell r="D2951">
            <v>3220.26</v>
          </cell>
        </row>
        <row r="2952">
          <cell r="A2952" t="str">
            <v>P.29.000.042458</v>
          </cell>
          <cell r="B2952" t="str">
            <v>Contator de potência 110 A - 2NA + 2NF, ref. 3RT1054-1AP36 da Siemens ou equivalente</v>
          </cell>
          <cell r="C2952" t="str">
            <v>UN</v>
          </cell>
          <cell r="D2952">
            <v>2932.01</v>
          </cell>
        </row>
        <row r="2953">
          <cell r="A2953" t="str">
            <v>P.29.000.042480</v>
          </cell>
          <cell r="B2953" t="str">
            <v>Relé de impulso bipolar, 16 A, 250 V CA, ref. Finder ou equivalente</v>
          </cell>
          <cell r="C2953" t="str">
            <v>UN</v>
          </cell>
          <cell r="D2953">
            <v>249.43</v>
          </cell>
        </row>
        <row r="2954">
          <cell r="A2954" t="str">
            <v>P.29.000.042587</v>
          </cell>
          <cell r="B2954" t="str">
            <v>Contator de potência, corrente nominal 220 A - 2NA + 2NF, tensão variável 24 V a 440 V, 50/60Hz, ref. 3RT1064-6AP36 da Siemens ou equivalente</v>
          </cell>
          <cell r="C2954" t="str">
            <v>UN</v>
          </cell>
          <cell r="D2954">
            <v>7153.75</v>
          </cell>
        </row>
        <row r="2955">
          <cell r="A2955" t="str">
            <v>P.29.000.042900</v>
          </cell>
          <cell r="B2955" t="str">
            <v>Contator de potência 50A, 2NA + 2NF; referência 3RT2036-1AN20n + 3RH2911-1HA11 da Siemens ou equivalente</v>
          </cell>
          <cell r="C2955" t="str">
            <v>UN</v>
          </cell>
          <cell r="D2955">
            <v>966.25</v>
          </cell>
        </row>
        <row r="2956">
          <cell r="A2956" t="str">
            <v>P.29.000.042901</v>
          </cell>
          <cell r="B2956" t="str">
            <v>Contator de potência 150 A, 2NA + 2NF, ref. 3RT1055-6AP36 da Siemens ou equivalente</v>
          </cell>
          <cell r="C2956" t="str">
            <v>UN</v>
          </cell>
          <cell r="D2956">
            <v>3271.91</v>
          </cell>
        </row>
        <row r="2957">
          <cell r="A2957" t="str">
            <v>P.29.000.090337</v>
          </cell>
          <cell r="B2957" t="str">
            <v>Relé fotoelétrico 50/60Hz 110/220V, com suporte 1200VA</v>
          </cell>
          <cell r="C2957" t="str">
            <v>UN</v>
          </cell>
          <cell r="D2957">
            <v>73.37</v>
          </cell>
        </row>
        <row r="2958">
          <cell r="A2958" t="str">
            <v>P.30.000.034000</v>
          </cell>
          <cell r="B2958" t="str">
            <v>Cabo coaxial RGC-06, 75ohms, com condutor em aço cobreado e blindagem em trança de cobre 60% e cobertura em capa PVC antichama, ref. KMP, RFS ou equivalente</v>
          </cell>
          <cell r="C2958" t="str">
            <v>M</v>
          </cell>
          <cell r="D2958">
            <v>2.71</v>
          </cell>
        </row>
        <row r="2959">
          <cell r="A2959" t="str">
            <v>P.30.000.034009</v>
          </cell>
          <cell r="B2959" t="str">
            <v>Cabo coaxial tipo RG 6, malha mínima 90%, capa polietileno antichama preto/branco, ref. Eldtec, Cableteck, Commscope ou equivalente</v>
          </cell>
          <cell r="C2959" t="str">
            <v>M</v>
          </cell>
          <cell r="D2959">
            <v>2.52</v>
          </cell>
        </row>
        <row r="2960">
          <cell r="A2960" t="str">
            <v>P.30.000.040530</v>
          </cell>
          <cell r="B2960" t="str">
            <v>Terminal modular unipolar externo, ref. 5633K da 3M até 70mm²/15kV</v>
          </cell>
          <cell r="C2960" t="str">
            <v>UN</v>
          </cell>
          <cell r="D2960">
            <v>278.16000000000003</v>
          </cell>
        </row>
        <row r="2961">
          <cell r="A2961" t="str">
            <v>P.30.000.040531</v>
          </cell>
          <cell r="B2961" t="str">
            <v>Terminal modular unipolar interno, ref. 5623K da 3M até 70mm²/15kV</v>
          </cell>
          <cell r="C2961" t="str">
            <v>UN</v>
          </cell>
          <cell r="D2961">
            <v>233.1</v>
          </cell>
        </row>
        <row r="2962">
          <cell r="A2962" t="str">
            <v>P.30.000.042207</v>
          </cell>
          <cell r="B2962" t="str">
            <v>Conector Split-Bolt para cabo de 25mm², em latão, simples</v>
          </cell>
          <cell r="C2962" t="str">
            <v>UN</v>
          </cell>
          <cell r="D2962">
            <v>10.050000000000001</v>
          </cell>
        </row>
        <row r="2963">
          <cell r="A2963" t="str">
            <v>P.30.000.042208</v>
          </cell>
          <cell r="B2963" t="str">
            <v>Conector Split-Bolt para cabo de 35mm², em latão, simples</v>
          </cell>
          <cell r="C2963" t="str">
            <v>UN</v>
          </cell>
          <cell r="D2963">
            <v>10.81</v>
          </cell>
        </row>
        <row r="2964">
          <cell r="A2964" t="str">
            <v>P.30.000.042209</v>
          </cell>
          <cell r="B2964" t="str">
            <v>Conector Split-Bolt para cabo de 50mm², em latão, simples</v>
          </cell>
          <cell r="C2964" t="str">
            <v>UN</v>
          </cell>
          <cell r="D2964">
            <v>14.09</v>
          </cell>
        </row>
        <row r="2965">
          <cell r="A2965" t="str">
            <v>P.30.000.042211</v>
          </cell>
          <cell r="B2965" t="str">
            <v>Conector Split-Bolt para cabo de 25mm², em latão, com rabicho</v>
          </cell>
          <cell r="C2965" t="str">
            <v>UN</v>
          </cell>
          <cell r="D2965">
            <v>16.36</v>
          </cell>
        </row>
        <row r="2966">
          <cell r="A2966" t="str">
            <v>P.30.000.042212</v>
          </cell>
          <cell r="B2966" t="str">
            <v>Conector Split-Bolt para cabo de 35mm², em latão, com rabicho</v>
          </cell>
          <cell r="C2966" t="str">
            <v>UN</v>
          </cell>
          <cell r="D2966">
            <v>20.059999999999999</v>
          </cell>
        </row>
        <row r="2967">
          <cell r="A2967" t="str">
            <v>P.30.000.042213</v>
          </cell>
          <cell r="B2967" t="str">
            <v>Conector Split-Bolt para cabo de 50mm², em latão, com rabicho</v>
          </cell>
          <cell r="C2967" t="str">
            <v>UN</v>
          </cell>
          <cell r="D2967">
            <v>21.49</v>
          </cell>
        </row>
        <row r="2968">
          <cell r="A2968" t="str">
            <v>P.30.000.042251</v>
          </cell>
          <cell r="B2968" t="str">
            <v>Esticador para cabo de cobre, latão</v>
          </cell>
          <cell r="C2968" t="str">
            <v>UN</v>
          </cell>
          <cell r="D2968">
            <v>19.98</v>
          </cell>
        </row>
        <row r="2969">
          <cell r="A2969" t="str">
            <v>P.30.000.042454</v>
          </cell>
          <cell r="B2969" t="str">
            <v>Terminal de compressão para cabo 2,5mm²</v>
          </cell>
          <cell r="C2969" t="str">
            <v>UN</v>
          </cell>
          <cell r="D2969">
            <v>0.88</v>
          </cell>
        </row>
        <row r="2970">
          <cell r="A2970" t="str">
            <v>P.30.000.049424</v>
          </cell>
          <cell r="B2970" t="str">
            <v>Receptáculo porcelana com parafuso rosca E-27</v>
          </cell>
          <cell r="C2970" t="str">
            <v>UN</v>
          </cell>
          <cell r="D2970">
            <v>6.04</v>
          </cell>
        </row>
        <row r="2971">
          <cell r="A2971" t="str">
            <v>P.30.000.049430</v>
          </cell>
          <cell r="B2971" t="str">
            <v>Terminal de pressão para cabo 6 até 10mm² (8AWG)</v>
          </cell>
          <cell r="C2971" t="str">
            <v>UN</v>
          </cell>
          <cell r="D2971">
            <v>5.56</v>
          </cell>
        </row>
        <row r="2972">
          <cell r="A2972" t="str">
            <v>P.30.000.049431</v>
          </cell>
          <cell r="B2972" t="str">
            <v>Terminal de pressão para cabo 25mm² (4AWG)</v>
          </cell>
          <cell r="C2972" t="str">
            <v>UN</v>
          </cell>
          <cell r="D2972">
            <v>8.09</v>
          </cell>
        </row>
        <row r="2973">
          <cell r="A2973" t="str">
            <v>P.30.000.049432</v>
          </cell>
          <cell r="B2973" t="str">
            <v>Terminal de pressão para cabo 50mm² (1/0AWG)</v>
          </cell>
          <cell r="C2973" t="str">
            <v>UN</v>
          </cell>
          <cell r="D2973">
            <v>13.17</v>
          </cell>
        </row>
        <row r="2974">
          <cell r="A2974" t="str">
            <v>P.30.000.049434</v>
          </cell>
          <cell r="B2974" t="str">
            <v>Terminal de pressão para cabo 70mm² (3/0AWG)</v>
          </cell>
          <cell r="C2974" t="str">
            <v>UN</v>
          </cell>
          <cell r="D2974">
            <v>12.94</v>
          </cell>
        </row>
        <row r="2975">
          <cell r="A2975" t="str">
            <v>P.30.000.049435</v>
          </cell>
          <cell r="B2975" t="str">
            <v>Terminal de pressão para cabo 95mm² (4/0AWG)</v>
          </cell>
          <cell r="C2975" t="str">
            <v>UN</v>
          </cell>
          <cell r="D2975">
            <v>21.34</v>
          </cell>
        </row>
        <row r="2976">
          <cell r="A2976" t="str">
            <v>P.30.000.049437</v>
          </cell>
          <cell r="B2976" t="str">
            <v>Terminal de pressão/compressão para cabo 185mm² (400MCM)</v>
          </cell>
          <cell r="C2976" t="str">
            <v>UN</v>
          </cell>
          <cell r="D2976">
            <v>42.02</v>
          </cell>
        </row>
        <row r="2977">
          <cell r="A2977" t="str">
            <v>P.30.000.049510</v>
          </cell>
          <cell r="B2977" t="str">
            <v>Conector em latão estanhado (mini gar) para terminais aéreos, com porca e arruela galvanizado a fogo, para cabo 16 a 50mm², TEL 583 da Termotécnica ou equivalente</v>
          </cell>
          <cell r="C2977" t="str">
            <v>UN</v>
          </cell>
          <cell r="D2977">
            <v>38.67</v>
          </cell>
        </row>
        <row r="2978">
          <cell r="A2978" t="str">
            <v>P.30.000.049531</v>
          </cell>
          <cell r="B2978" t="str">
            <v>Conector com rabicho, porca 3/8", rosca, em latão natural, para cabo 16 até 35mm²; ref. TEL 625 Termomecânica, PK-0152 Paraklin, PRT-919 Paratec, 602500 Magnet, DR-216/DR-219 Raycon, PG-0070 Áraga, PFR-35R Intelli, PFR-015 Conimel ou equivalente</v>
          </cell>
          <cell r="C2978" t="str">
            <v>UN</v>
          </cell>
          <cell r="D2978">
            <v>19.18</v>
          </cell>
        </row>
        <row r="2979">
          <cell r="A2979" t="str">
            <v>P.30.000.049541</v>
          </cell>
          <cell r="B2979" t="str">
            <v>Terminal de pressão/compressão para cabo 120mm² (250MCM)</v>
          </cell>
          <cell r="C2979" t="str">
            <v>UN</v>
          </cell>
          <cell r="D2979">
            <v>28.04</v>
          </cell>
        </row>
        <row r="2980">
          <cell r="A2980" t="str">
            <v>P.30.000.049542</v>
          </cell>
          <cell r="B2980" t="str">
            <v>Terminal de pressão/compressão para cabo 240mm² (500MCM)</v>
          </cell>
          <cell r="C2980" t="str">
            <v>UN</v>
          </cell>
          <cell r="D2980">
            <v>42.29</v>
          </cell>
        </row>
        <row r="2981">
          <cell r="A2981" t="str">
            <v>P.30.000.049582</v>
          </cell>
          <cell r="B2981" t="str">
            <v>Terminal de pressão para cabo 16mm² (6AWG)</v>
          </cell>
          <cell r="C2981" t="str">
            <v>UN</v>
          </cell>
          <cell r="D2981">
            <v>9.06</v>
          </cell>
        </row>
        <row r="2982">
          <cell r="A2982" t="str">
            <v>P.30.000.067008</v>
          </cell>
          <cell r="B2982" t="str">
            <v>Bloco ligação interna 10 pares com canaleta BLI-10</v>
          </cell>
          <cell r="C2982" t="str">
            <v>UN</v>
          </cell>
          <cell r="D2982">
            <v>4.71</v>
          </cell>
        </row>
        <row r="2983">
          <cell r="A2983" t="str">
            <v>P.30.000.090458</v>
          </cell>
          <cell r="B2983" t="str">
            <v>Terminal de pressão para cabo 35mm²</v>
          </cell>
          <cell r="C2983" t="str">
            <v>UN</v>
          </cell>
          <cell r="D2983">
            <v>9.42</v>
          </cell>
        </row>
        <row r="2984">
          <cell r="A2984" t="str">
            <v>P.30.000.090763</v>
          </cell>
          <cell r="B2984" t="str">
            <v>Terminal de pressão para cabo 150mm²</v>
          </cell>
          <cell r="C2984" t="str">
            <v>UN</v>
          </cell>
          <cell r="D2984">
            <v>29.22</v>
          </cell>
        </row>
        <row r="2985">
          <cell r="A2985" t="str">
            <v>P.30.000.091016</v>
          </cell>
          <cell r="B2985" t="str">
            <v>Conector terminal tipo BNC para cabo coaxial RG59</v>
          </cell>
          <cell r="C2985" t="str">
            <v>UN</v>
          </cell>
          <cell r="D2985">
            <v>9.09</v>
          </cell>
        </row>
        <row r="2986">
          <cell r="A2986" t="str">
            <v>P.30.000.091017</v>
          </cell>
          <cell r="B2986" t="str">
            <v>Conector de emenda tipo BNC para cabo coaxial RG 59</v>
          </cell>
          <cell r="C2986" t="str">
            <v>UN</v>
          </cell>
          <cell r="D2986">
            <v>5.57</v>
          </cell>
        </row>
        <row r="2987">
          <cell r="A2987" t="str">
            <v>P.31.000.049508</v>
          </cell>
          <cell r="B2987" t="str">
            <v>Cruzeta em madeira de 90 x 112,5 x 2000mm</v>
          </cell>
          <cell r="C2987" t="str">
            <v>UN</v>
          </cell>
          <cell r="D2987">
            <v>162.75</v>
          </cell>
        </row>
        <row r="2988">
          <cell r="A2988" t="str">
            <v>P.31.000.049509</v>
          </cell>
          <cell r="B2988" t="str">
            <v>Cruzeta em madeira de 2400mm</v>
          </cell>
          <cell r="C2988" t="str">
            <v>UN</v>
          </cell>
          <cell r="D2988">
            <v>224.48</v>
          </cell>
        </row>
        <row r="2989">
          <cell r="A2989" t="str">
            <v>P.31.000.049514</v>
          </cell>
          <cell r="B2989" t="str">
            <v>Sela para cruzeta de madeira</v>
          </cell>
          <cell r="C2989" t="str">
            <v>UN</v>
          </cell>
          <cell r="D2989">
            <v>18.260000000000002</v>
          </cell>
        </row>
        <row r="2990">
          <cell r="A2990" t="str">
            <v>Q.01.000.029063</v>
          </cell>
          <cell r="B2990" t="str">
            <v>Elevador hidráulico de uso restrito a pessoas com mobilidade reduzida com 03 paradas - uso interno em alvenaria</v>
          </cell>
          <cell r="C2990" t="str">
            <v>UN</v>
          </cell>
          <cell r="D2990">
            <v>139839.29999999999</v>
          </cell>
        </row>
        <row r="2991">
          <cell r="A2991" t="str">
            <v>Q.01.000.029067</v>
          </cell>
          <cell r="B2991" t="str">
            <v>Elevador hidráulico de uso restrito a pessoas com mobilidade reduzida com 02 paradas - uso interno em alvenaria</v>
          </cell>
          <cell r="C2991" t="str">
            <v>UN</v>
          </cell>
          <cell r="D2991">
            <v>132283.84</v>
          </cell>
        </row>
        <row r="2992">
          <cell r="A2992" t="str">
            <v>Q.01.000.029068</v>
          </cell>
          <cell r="B2992" t="str">
            <v>Plataforma para elevação até 2,00 m nas dimensões (900 x 1400) mm - percurso até 1,00 m de altura</v>
          </cell>
          <cell r="C2992" t="str">
            <v>CJ</v>
          </cell>
          <cell r="D2992">
            <v>46652.25</v>
          </cell>
        </row>
        <row r="2993">
          <cell r="A2993" t="str">
            <v>Q.01.000.029069</v>
          </cell>
          <cell r="B2993" t="str">
            <v>Plataforma para elevação até 2,00 m nas dimensões (900 x 1400) mm - percurso superior a 1,00 m de altura</v>
          </cell>
          <cell r="C2993" t="str">
            <v>CJ</v>
          </cell>
          <cell r="D2993">
            <v>36149.870000000003</v>
          </cell>
        </row>
        <row r="2994">
          <cell r="A2994" t="str">
            <v>Q.01.000.031441</v>
          </cell>
          <cell r="B2994" t="str">
            <v>Ar condicionado a frio, tipo split parede, capacidade de 12.000 BTU/h, com controle remoto, ref. Samsung, Carrier, LG, Consul ou equivalente</v>
          </cell>
          <cell r="C2994" t="str">
            <v>CJ</v>
          </cell>
          <cell r="D2994">
            <v>2459.5700000000002</v>
          </cell>
        </row>
        <row r="2995">
          <cell r="A2995" t="str">
            <v>Q.01.000.032300</v>
          </cell>
          <cell r="B2995" t="str">
            <v>Ar condicionado a frio, tipo split parede, capacidade de 18.000 BTU/h, com controle remoto, ref. Samsung, Carrier, LG, Consul ou equivalente</v>
          </cell>
          <cell r="C2995" t="str">
            <v>CJ</v>
          </cell>
          <cell r="D2995">
            <v>3481.13</v>
          </cell>
        </row>
        <row r="2996">
          <cell r="A2996" t="str">
            <v>Q.01.000.032302</v>
          </cell>
          <cell r="B2996" t="str">
            <v>Ar condicionado a frio, tipo split cassete, capacidade de 18.000 BTU/h, com controle remoto, ref. Samsung, Carrier, LG, Consul ou equivalente</v>
          </cell>
          <cell r="C2996" t="str">
            <v>CJ</v>
          </cell>
          <cell r="D2996">
            <v>6135.12</v>
          </cell>
        </row>
        <row r="2997">
          <cell r="A2997" t="str">
            <v>Q.01.000.032322</v>
          </cell>
          <cell r="B2997" t="str">
            <v>Ventilador centrífugo de dupla aspiração "limite-load" vazão 20.000 m³/h, pressão 50 mmCA - 380/660 V / 60 Hz, ref. CLD 560 da Projelmec ou equivalente</v>
          </cell>
          <cell r="C2997" t="str">
            <v>UN</v>
          </cell>
          <cell r="D2997">
            <v>15061.31</v>
          </cell>
        </row>
        <row r="2998">
          <cell r="A2998" t="str">
            <v>Q.01.000.047537</v>
          </cell>
          <cell r="B2998" t="str">
            <v>Insuflador de ar compacto para renovação de ar em ambientes, com filtros classe G4 (branco) + filtro classe M5 (azul) vazão máxima 54 m³/h ou com 2 filtros classe G4 vazão máxima 93 m³/h, conforme Lei 13.589/2018; ref. Splitvent Sicflux ou equivalente</v>
          </cell>
          <cell r="C2998" t="str">
            <v>UN</v>
          </cell>
          <cell r="D2998">
            <v>319.02</v>
          </cell>
        </row>
        <row r="2999">
          <cell r="A2999" t="str">
            <v>Q.01.000.047538</v>
          </cell>
          <cell r="B2999" t="str">
            <v>Exaustor elétrico doméstico para banheiro, estrutura em plástico, potência 13 a 20W, vazão nominal livre 150 a 190m³/h, ref. B12 Plus da Cata, Silent 200cz da Soler &amp; Palau, Ventokit 150 da Westaflex, Inline-190 da Sicflux ou equivalente</v>
          </cell>
          <cell r="C2999" t="str">
            <v>UN</v>
          </cell>
          <cell r="D2999">
            <v>419.01</v>
          </cell>
        </row>
        <row r="3000">
          <cell r="A3000" t="str">
            <v>Q.01.000.091400</v>
          </cell>
          <cell r="B3000" t="str">
            <v>Ar condicionado a frio, tipo split parede, capacidade de 30.000 BTU/h, com controle remoto, ref. Samsung, Carrier, LG, Consul ou equivalente</v>
          </cell>
          <cell r="C3000" t="str">
            <v>CJ</v>
          </cell>
          <cell r="D3000">
            <v>5836.37</v>
          </cell>
        </row>
        <row r="3001">
          <cell r="A3001" t="str">
            <v>Q.01.000.091550</v>
          </cell>
          <cell r="B3001" t="str">
            <v>Ar condicionado a frio, tipo split parede, capacidade de 24.000 BTU/h, com controle remoto, ref. Samsung, Carrier, LG, Consul ou equivalente</v>
          </cell>
          <cell r="C3001" t="str">
            <v>CJ</v>
          </cell>
          <cell r="D3001">
            <v>5114.05</v>
          </cell>
        </row>
        <row r="3002">
          <cell r="A3002" t="str">
            <v>Q.01.000.091675</v>
          </cell>
          <cell r="B3002" t="str">
            <v>Ar condicionado a frio, tipo split cassete, capacidade de 24.000 BTU/h, com controle remoto, ref. Samsung, Carrier, LG, Consul ou equivalente</v>
          </cell>
          <cell r="C3002" t="str">
            <v>CJ</v>
          </cell>
          <cell r="D3002">
            <v>6682.33</v>
          </cell>
        </row>
        <row r="3003">
          <cell r="A3003" t="str">
            <v>Q.01.000.091676</v>
          </cell>
          <cell r="B3003" t="str">
            <v>Ar condicionado a frio, tipo split cassete, capacidade de 36.000 BTU/h, com controle remoto, ref. Samsung, Carrier, LG, Consul ou equivalente</v>
          </cell>
          <cell r="C3003" t="str">
            <v>CJ</v>
          </cell>
          <cell r="D3003">
            <v>10621.32</v>
          </cell>
        </row>
        <row r="3004">
          <cell r="A3004" t="str">
            <v>Q.01.000.091678</v>
          </cell>
          <cell r="B3004" t="str">
            <v>Ar condicionado a frio, tipo split piso teto, capacidade de 24.000 BTU/h, com controle remoto, ref. Samsung, Carrier, LG, Consul ou equivalente</v>
          </cell>
          <cell r="C3004" t="str">
            <v>CJ</v>
          </cell>
          <cell r="D3004">
            <v>5635.11</v>
          </cell>
        </row>
        <row r="3005">
          <cell r="A3005" t="str">
            <v>Q.01.000.091679</v>
          </cell>
          <cell r="B3005" t="str">
            <v>Ar condicionado a frio, tipo split piso teto, capacidade de 36.000 BTU/h, com controle remoto, ref. Samsung, Carrier, LG, Consul ou equivalente</v>
          </cell>
          <cell r="C3005" t="str">
            <v>CJ</v>
          </cell>
          <cell r="D3005">
            <v>9149.3700000000008</v>
          </cell>
        </row>
        <row r="3006">
          <cell r="A3006" t="str">
            <v>Q.01.000.098098</v>
          </cell>
          <cell r="B3006" t="str">
            <v>Ar condicionado a frio, tipo split piso teto, capacidade de 48.000 BTU/h, com controle remoto; ref. Hitachi, Elgin, Carrier ou equivalente</v>
          </cell>
          <cell r="C3006" t="str">
            <v>CJ</v>
          </cell>
          <cell r="D3006">
            <v>9641.51</v>
          </cell>
        </row>
        <row r="3007">
          <cell r="A3007" t="str">
            <v>Q.01.000.098201</v>
          </cell>
          <cell r="B3007" t="str">
            <v>Cortina de ar com duas velocidades, para vão 1,20 m, ref. Springer, Elgin ou equivalente</v>
          </cell>
          <cell r="C3007" t="str">
            <v>CJ</v>
          </cell>
          <cell r="D3007">
            <v>1014.81</v>
          </cell>
        </row>
        <row r="3008">
          <cell r="A3008" t="str">
            <v>Q.01.000.098203</v>
          </cell>
          <cell r="B3008" t="str">
            <v>Cortina de ar com duas velocidades, para vão 1,50 m, ref. Springer, Elgin ou equivalente</v>
          </cell>
          <cell r="C3008" t="str">
            <v>CJ</v>
          </cell>
          <cell r="D3008">
            <v>1263.7</v>
          </cell>
        </row>
        <row r="3009">
          <cell r="A3009" t="str">
            <v>Q.02.000.024314</v>
          </cell>
          <cell r="B3009" t="str">
            <v>Câmara frigorífica para resfriados</v>
          </cell>
          <cell r="C3009" t="str">
            <v>M2</v>
          </cell>
          <cell r="D3009">
            <v>1900.79</v>
          </cell>
        </row>
        <row r="3010">
          <cell r="A3010" t="str">
            <v>Q.02.000.091438</v>
          </cell>
          <cell r="B3010" t="str">
            <v>Câmara frigorífica para congelados</v>
          </cell>
          <cell r="C3010" t="str">
            <v>M2</v>
          </cell>
          <cell r="D3010">
            <v>2248.36</v>
          </cell>
        </row>
        <row r="3011">
          <cell r="A3011" t="str">
            <v>Q.03.000.020669</v>
          </cell>
          <cell r="B3011" t="str">
            <v>Sistema de tratamento de águas cinzas e aproveitamento de águas pluviais para reuso em fins não potáveis, vazão 2m³/h; ref. Acquaciclus ou equivalente</v>
          </cell>
          <cell r="C3011" t="str">
            <v>UN</v>
          </cell>
          <cell r="D3011">
            <v>94411.78</v>
          </cell>
        </row>
        <row r="3012">
          <cell r="A3012" t="str">
            <v>Q.04.000.031001</v>
          </cell>
          <cell r="B3012" t="str">
            <v>Unidade Condensadora VRF para sistema de ar condicionado, capacidade até 6 TR</v>
          </cell>
          <cell r="C3012" t="str">
            <v>UN</v>
          </cell>
          <cell r="D3012">
            <v>38255.910000000003</v>
          </cell>
        </row>
        <row r="3013">
          <cell r="A3013" t="str">
            <v>Q.04.000.031002</v>
          </cell>
          <cell r="B3013" t="str">
            <v>Unidade Condensadora VRF para sistema de ar condicionado, capacidade de 8 TR a 10 TR</v>
          </cell>
          <cell r="C3013" t="str">
            <v>UN</v>
          </cell>
          <cell r="D3013">
            <v>44222.12</v>
          </cell>
        </row>
        <row r="3014">
          <cell r="A3014" t="str">
            <v>Q.04.000.031003</v>
          </cell>
          <cell r="B3014" t="str">
            <v>Unidade Condensadora VRF para sistema de ar condicionado, capacidade de 11 TR a 13 TR</v>
          </cell>
          <cell r="C3014" t="str">
            <v>UN</v>
          </cell>
          <cell r="D3014">
            <v>51095.42</v>
          </cell>
        </row>
        <row r="3015">
          <cell r="A3015" t="str">
            <v>Q.04.000.031004</v>
          </cell>
          <cell r="B3015" t="str">
            <v>Unidade Condensadora VRF para sistema de ar condicionado, capacidade de 14 TR a 16 TR</v>
          </cell>
          <cell r="C3015" t="str">
            <v>UN</v>
          </cell>
          <cell r="D3015">
            <v>56940.06</v>
          </cell>
        </row>
        <row r="3016">
          <cell r="A3016" t="str">
            <v>Q.04.000.031006</v>
          </cell>
          <cell r="B3016" t="str">
            <v>Resfriador de líquidos chiller refrigerado a ar (condensação a ar) controlado por microprocessador, com compressor tipo Scroll, capacidade de  80 TR, ref. Aquasnap modelo 30RBA  da Carrier ou equivalente</v>
          </cell>
          <cell r="C3016" t="str">
            <v>UN</v>
          </cell>
          <cell r="D3016">
            <v>261360.13</v>
          </cell>
        </row>
        <row r="3017">
          <cell r="A3017" t="str">
            <v>Q.04.000.031016</v>
          </cell>
          <cell r="B3017" t="str">
            <v>Resfriadora de líquidos (chiller), com compressor e condensação a ar, capacidade de 20 TR</v>
          </cell>
          <cell r="C3017" t="str">
            <v>UN</v>
          </cell>
          <cell r="D3017">
            <v>96151.78</v>
          </cell>
        </row>
        <row r="3018">
          <cell r="A3018" t="str">
            <v>Q.04.000.031017</v>
          </cell>
          <cell r="B3018" t="str">
            <v>Resfriador de líquidos chiller refrigerado a ar (condensação a ar) controlado por microprocessador, com compressor tipo Scroll, capacidade de 160 TR, ref. Aquasnap 30RB-A 170-446 da Carrier ou equivalente - instalado</v>
          </cell>
          <cell r="C3018" t="str">
            <v>UN</v>
          </cell>
          <cell r="D3018">
            <v>399792.4</v>
          </cell>
        </row>
        <row r="3019">
          <cell r="A3019" t="str">
            <v>Q.04.000.031020</v>
          </cell>
          <cell r="B3019" t="str">
            <v>Unidade Evaporadora VRF para sistema de ar condicionado, tipo hiwall, capacidade de 1 TR</v>
          </cell>
          <cell r="C3019" t="str">
            <v>UN</v>
          </cell>
          <cell r="D3019">
            <v>3678.32</v>
          </cell>
        </row>
        <row r="3020">
          <cell r="A3020" t="str">
            <v>Q.04.000.031021</v>
          </cell>
          <cell r="B3020" t="str">
            <v>Unidade Evaporadora VRF para sistema de ar condicionado, tipo hiwall, capacidade de 2 TR</v>
          </cell>
          <cell r="C3020" t="str">
            <v>UN</v>
          </cell>
          <cell r="D3020">
            <v>4755.42</v>
          </cell>
        </row>
        <row r="3021">
          <cell r="A3021" t="str">
            <v>Q.04.000.031022</v>
          </cell>
          <cell r="B3021" t="str">
            <v>Unidade Evaporadora VRF para sistema de ar condicionado, tipo hiwall, capacidade de 3 TR</v>
          </cell>
          <cell r="C3021" t="str">
            <v>UN</v>
          </cell>
          <cell r="D3021">
            <v>6394.16</v>
          </cell>
        </row>
        <row r="3022">
          <cell r="A3022" t="str">
            <v>Q.04.000.031030</v>
          </cell>
          <cell r="B3022" t="str">
            <v>Unidade Evaporadora VRF para sistema de ar condicionado, tipo piso teto, capacidade de 1 TR</v>
          </cell>
          <cell r="C3022" t="str">
            <v>UN</v>
          </cell>
          <cell r="D3022">
            <v>4094.8</v>
          </cell>
        </row>
        <row r="3023">
          <cell r="A3023" t="str">
            <v>Q.04.000.031031</v>
          </cell>
          <cell r="B3023" t="str">
            <v>Unidade Evaporadora VRF para sistema de ar condicionado, tipo piso teto, capacidade de 2 TR</v>
          </cell>
          <cell r="C3023" t="str">
            <v>UN</v>
          </cell>
          <cell r="D3023">
            <v>4715.03</v>
          </cell>
        </row>
        <row r="3024">
          <cell r="A3024" t="str">
            <v>Q.04.000.031032</v>
          </cell>
          <cell r="B3024" t="str">
            <v>Unidade Evaporadora VRF para sistema de ar condicionado, tipo piso teto, capacidade de 3 TR</v>
          </cell>
          <cell r="C3024" t="str">
            <v>UN</v>
          </cell>
          <cell r="D3024">
            <v>5597.91</v>
          </cell>
        </row>
        <row r="3025">
          <cell r="A3025" t="str">
            <v>Q.04.000.031033</v>
          </cell>
          <cell r="B3025" t="str">
            <v>Unidade Evaporadora VRF para sistema de ar condicionado, tipo piso teto, capacidade de 4 TR</v>
          </cell>
          <cell r="C3025" t="str">
            <v>UN</v>
          </cell>
          <cell r="D3025">
            <v>6483.63</v>
          </cell>
        </row>
        <row r="3026">
          <cell r="A3026" t="str">
            <v>Q.04.000.031040</v>
          </cell>
          <cell r="B3026" t="str">
            <v>Unidade Evaporadora VRF para sistema de ar condicionado, tipo cassete, capacidade de 1 TR</v>
          </cell>
          <cell r="C3026" t="str">
            <v>UN</v>
          </cell>
          <cell r="D3026">
            <v>3779.15</v>
          </cell>
        </row>
        <row r="3027">
          <cell r="A3027" t="str">
            <v>Q.04.000.031041</v>
          </cell>
          <cell r="B3027" t="str">
            <v>Unidade Evaporadora VRF para sistema de ar condicionado, tipo cassete, capacidade de 2 TR</v>
          </cell>
          <cell r="C3027" t="str">
            <v>UN</v>
          </cell>
          <cell r="D3027">
            <v>4293.59</v>
          </cell>
        </row>
        <row r="3028">
          <cell r="A3028" t="str">
            <v>Q.04.000.031042</v>
          </cell>
          <cell r="B3028" t="str">
            <v>Unidade Evaporadora VRF para sistema de ar condicionado, tipo cassete, capacidade de 3 TR</v>
          </cell>
          <cell r="C3028" t="str">
            <v>UN</v>
          </cell>
          <cell r="D3028">
            <v>4660.22</v>
          </cell>
        </row>
        <row r="3029">
          <cell r="A3029" t="str">
            <v>Q.04.000.031043</v>
          </cell>
          <cell r="B3029" t="str">
            <v>Unidade Evaporadora VRF para sistema de ar condicionado, tipo cassete, capacidade de 4 TR</v>
          </cell>
          <cell r="C3029" t="str">
            <v>UN</v>
          </cell>
          <cell r="D3029">
            <v>4813.09</v>
          </cell>
        </row>
        <row r="3030">
          <cell r="A3030" t="str">
            <v>Q.04.000.031301</v>
          </cell>
          <cell r="B3030" t="str">
            <v>Caixa ventiladora com ventilador centrífugo 10.000 m³/h, pressão 30mmca - 220 / 380 V / 60HZ; ref. Sirocco ou equivalente</v>
          </cell>
          <cell r="C3030" t="str">
            <v>UN</v>
          </cell>
          <cell r="D3030">
            <v>8163.56</v>
          </cell>
        </row>
        <row r="3031">
          <cell r="A3031" t="str">
            <v>Q.04.000.031400</v>
          </cell>
          <cell r="B3031" t="str">
            <v>Duto flexível em alumínio, seção circular, isolado termicamente com lã de vidro de 25 mm; ref. Isodec RT 10 cm (4") Multivac ou equivalente</v>
          </cell>
          <cell r="C3031" t="str">
            <v>M</v>
          </cell>
          <cell r="D3031">
            <v>9.9499999999999993</v>
          </cell>
        </row>
        <row r="3032">
          <cell r="A3032" t="str">
            <v>Q.04.000.031401</v>
          </cell>
          <cell r="B3032" t="str">
            <v>Duto flexível em alumínio, seção circular, isolado termicamente com lã de vidro de 25 mm; ref. Isodec RT 15 cm (6") Multivac ou equivalente</v>
          </cell>
          <cell r="C3032" t="str">
            <v>M</v>
          </cell>
          <cell r="D3032">
            <v>15.09</v>
          </cell>
        </row>
        <row r="3033">
          <cell r="A3033" t="str">
            <v>Q.04.000.031402</v>
          </cell>
          <cell r="B3033" t="str">
            <v>Duto flexível em alumínio, seção circular, isolado termicamente com lã de vidro de 25 mm; ref. Isodec RT 20 cm (8") Multivac ou equivalente</v>
          </cell>
          <cell r="C3033" t="str">
            <v>M</v>
          </cell>
          <cell r="D3033">
            <v>24.75</v>
          </cell>
        </row>
        <row r="3034">
          <cell r="A3034" t="str">
            <v>Q.04.000.031404</v>
          </cell>
          <cell r="B3034" t="str">
            <v>Damper Corta Fogo tipo comporta, formato circular ou retangular, com elemento fusível e chave fim de curso, referência comercial série FKA-TI-BR-120 fabricante TROX ou equivalente</v>
          </cell>
          <cell r="C3034" t="str">
            <v>M2</v>
          </cell>
          <cell r="D3034">
            <v>5369.12</v>
          </cell>
        </row>
        <row r="3035">
          <cell r="A3035" t="str">
            <v>Q.04.000.031408</v>
          </cell>
          <cell r="B3035" t="str">
            <v>Difusor de jato de ar orientável, de longo alcance, tipo Jet-Nozzles, formato redondo, para insuflamento de ar, em alumínio pintado com esmalte sintético, vazão de ar 1.330 m³/h, ref. DUE-S de 400 da Trox ou equivalente</v>
          </cell>
          <cell r="C3035" t="str">
            <v>UN</v>
          </cell>
          <cell r="D3035">
            <v>1149.01</v>
          </cell>
        </row>
        <row r="3036">
          <cell r="A3036" t="str">
            <v>Q.04.000.031409</v>
          </cell>
          <cell r="B3036" t="str">
            <v>Damper de regulagem manual, modelo RG-B; tamanho: 0,10 m² a 0,14 m²; referência comercial: Trox, Difus-ar ou equivalente</v>
          </cell>
          <cell r="C3036" t="str">
            <v>M2</v>
          </cell>
          <cell r="D3036">
            <v>2046.97</v>
          </cell>
        </row>
        <row r="3037">
          <cell r="A3037" t="str">
            <v>Q.04.000.031410</v>
          </cell>
          <cell r="B3037" t="str">
            <v>Tanque de expansão, capacidade (volume mínimo) de 250 litros, completo, para compensação da dilatação térmica da água no sistema de ar condicionado central, ref. modelo Statico 250 l da Imi-Hydronic, TAP-250 V da Schneider ou equivalente</v>
          </cell>
          <cell r="C3037" t="str">
            <v>UN</v>
          </cell>
          <cell r="D3037">
            <v>7265.91</v>
          </cell>
        </row>
        <row r="3038">
          <cell r="A3038" t="str">
            <v>Q.04.000.031415</v>
          </cell>
          <cell r="B3038" t="str">
            <v>Registro de regulagem de vazão de ar, tipo OB, confeccionado em chapa galvanizada pintada com esmalte sintético, medindo 40 x 5 cm, ref. RG fabricante Trox ou equivalente</v>
          </cell>
          <cell r="C3038" t="str">
            <v>UN</v>
          </cell>
          <cell r="D3038">
            <v>156.91999999999999</v>
          </cell>
        </row>
        <row r="3039">
          <cell r="A3039" t="str">
            <v>Q.04.000.031416</v>
          </cell>
          <cell r="B3039" t="str">
            <v>Damper de regulagem manual, modelo RG-B; tamanho: 0,15 m² a 0,20 m²; ref. Trox, Difus-ar ou equivalente</v>
          </cell>
          <cell r="C3039" t="str">
            <v>M2</v>
          </cell>
          <cell r="D3039">
            <v>1680.35</v>
          </cell>
        </row>
        <row r="3040">
          <cell r="A3040" t="str">
            <v>Q.04.000.031417</v>
          </cell>
          <cell r="B3040" t="str">
            <v>Difusor de insuflação de ar, tipo direcional, medindo 30 x 30 cm, ref. DQ-32 da Trox ou equivalente</v>
          </cell>
          <cell r="C3040" t="str">
            <v>UN</v>
          </cell>
          <cell r="D3040">
            <v>315.88</v>
          </cell>
        </row>
        <row r="3041">
          <cell r="A3041" t="str">
            <v>Q.04.000.031418</v>
          </cell>
          <cell r="B3041" t="str">
            <v>Damper de regulagem manual, modelo RG-B; tamanho: 0,21 m² a 0,40 m²; ref. Trox, Difus-ar ou equivalente</v>
          </cell>
          <cell r="C3041" t="str">
            <v>M2</v>
          </cell>
          <cell r="D3041">
            <v>1283.54</v>
          </cell>
        </row>
        <row r="3042">
          <cell r="A3042" t="str">
            <v>Q.04.000.031419</v>
          </cell>
          <cell r="B3042" t="str">
            <v>Difusor de insuflação de ar, tipo direcional, medindo 45 x 15 cm, ref. DI-RG-32 da Trox ou equivalente</v>
          </cell>
          <cell r="C3042" t="str">
            <v>UN</v>
          </cell>
          <cell r="D3042">
            <v>247.38</v>
          </cell>
        </row>
        <row r="3043">
          <cell r="A3043" t="str">
            <v>Q.04.000.031425</v>
          </cell>
          <cell r="B3043" t="str">
            <v>Difusor para insuflamento de ar com plenum, modelo ADLK-S-AG, tamanhos 2,3,4,e 5; ref. Trox ou equivalente</v>
          </cell>
          <cell r="C3043" t="str">
            <v>M2</v>
          </cell>
          <cell r="D3043">
            <v>4102.97</v>
          </cell>
        </row>
        <row r="3044">
          <cell r="A3044" t="str">
            <v>Q.04.000.031426</v>
          </cell>
          <cell r="B3044" t="str">
            <v>Difusor para insuflamento de ar com plenum, modelo ALS-DS com 2 aberturas, tamanho 200 cm; ref. Trox ou equivalente</v>
          </cell>
          <cell r="C3044" t="str">
            <v>M</v>
          </cell>
          <cell r="D3044">
            <v>4143.6400000000003</v>
          </cell>
        </row>
        <row r="3045">
          <cell r="A3045" t="str">
            <v>Q.04.000.031427</v>
          </cell>
          <cell r="B3045" t="str">
            <v>Difusor de plástico, modelo DVK-R, diâmetro 15 cm; ref. Multivac ou equivalente</v>
          </cell>
          <cell r="C3045" t="str">
            <v>UN</v>
          </cell>
          <cell r="D3045">
            <v>87.72</v>
          </cell>
        </row>
        <row r="3046">
          <cell r="A3046" t="str">
            <v>Q.04.000.031428</v>
          </cell>
          <cell r="B3046" t="str">
            <v>Difusor de plástico, modelo DVK-R, diâmetro 20 cm; ref. Multivac ou equivalente</v>
          </cell>
          <cell r="C3046" t="str">
            <v>UN</v>
          </cell>
          <cell r="D3046">
            <v>88.16</v>
          </cell>
        </row>
        <row r="3047">
          <cell r="A3047" t="str">
            <v>Q.04.000.031429</v>
          </cell>
          <cell r="B3047" t="str">
            <v>Grelha de retorno/exaustão com registro, modelo AR-AG; tamanho: 0,03 m² a 0,06 m²</v>
          </cell>
          <cell r="C3047" t="str">
            <v>M2</v>
          </cell>
          <cell r="D3047">
            <v>2370.33</v>
          </cell>
        </row>
        <row r="3048">
          <cell r="A3048" t="str">
            <v>Q.04.000.031430</v>
          </cell>
          <cell r="B3048" t="str">
            <v>Grelha de retorno/exaustão com registro, modelo AR-AG; tamanho: 0,07 m² a 0,13 m²</v>
          </cell>
          <cell r="C3048" t="str">
            <v>M2</v>
          </cell>
          <cell r="D3048">
            <v>1734</v>
          </cell>
        </row>
        <row r="3049">
          <cell r="A3049" t="str">
            <v>Q.04.000.031431</v>
          </cell>
          <cell r="B3049" t="str">
            <v>Grelha de retorno/exaustão com registro, modelo AR-AG; tamanho: 0,14 m² a 0,19 m²</v>
          </cell>
          <cell r="C3049" t="str">
            <v>M2</v>
          </cell>
          <cell r="D3049">
            <v>1459.31</v>
          </cell>
        </row>
        <row r="3050">
          <cell r="A3050" t="str">
            <v>Q.04.000.031432</v>
          </cell>
          <cell r="B3050" t="str">
            <v>Grelha de retorno/exaustão com registro, modelo AR-AG; tamanho: 0,20 m² a 0,40 m²</v>
          </cell>
          <cell r="C3050" t="str">
            <v>M2</v>
          </cell>
          <cell r="D3050">
            <v>1305.31</v>
          </cell>
        </row>
        <row r="3051">
          <cell r="A3051" t="str">
            <v>Q.04.000.031433</v>
          </cell>
          <cell r="B3051" t="str">
            <v>Grelha de retorno/exaustão com registro, modelo AR-AG; tamanho: 0,41 m² a 0,65 m²</v>
          </cell>
          <cell r="C3051" t="str">
            <v>M2</v>
          </cell>
          <cell r="D3051">
            <v>1098.99</v>
          </cell>
        </row>
        <row r="3052">
          <cell r="A3052" t="str">
            <v>Q.04.000.031434</v>
          </cell>
          <cell r="B3052" t="str">
            <v>Grelha de porta, modelo AGS-T; tamanho: 0,03 m² a 0,06 m²</v>
          </cell>
          <cell r="C3052" t="str">
            <v>M2</v>
          </cell>
          <cell r="D3052">
            <v>3190.43</v>
          </cell>
        </row>
        <row r="3053">
          <cell r="A3053" t="str">
            <v>Q.04.000.031435</v>
          </cell>
          <cell r="B3053" t="str">
            <v>Grelha de porta, modelo AGS-T; tamanho: 0,07 m² a 0,13 m²</v>
          </cell>
          <cell r="C3053" t="str">
            <v>M2</v>
          </cell>
          <cell r="D3053">
            <v>1848.63</v>
          </cell>
        </row>
        <row r="3054">
          <cell r="A3054" t="str">
            <v>Q.04.000.031436</v>
          </cell>
          <cell r="B3054" t="str">
            <v>Grelha de porta, modelo AGS-T; tamanho: 0,14 m² a 0,30 m²</v>
          </cell>
          <cell r="C3054" t="str">
            <v>M2</v>
          </cell>
          <cell r="D3054">
            <v>1517.43</v>
          </cell>
        </row>
        <row r="3055">
          <cell r="A3055" t="str">
            <v>Q.04.000.031440</v>
          </cell>
          <cell r="B3055" t="str">
            <v>Grelha de insuflação ou retorno, dupla deflexão e registro, lâminas convergentes, aletas verticais ajustáveis individualmente, em alumínio anodizado, tamanho: acima de 0,5 até 1,0 m²; ref. mod. VAT-DG da Trox ou equivalente</v>
          </cell>
          <cell r="C3055" t="str">
            <v>M2</v>
          </cell>
          <cell r="D3055">
            <v>1622.31</v>
          </cell>
        </row>
        <row r="3056">
          <cell r="A3056" t="str">
            <v>Q.04.000.031441</v>
          </cell>
          <cell r="B3056" t="str">
            <v>Grelha de insuflação ou retorno, dupla deflexão e registro, lâminas convergentes, aletas verticais ajustáveis individualmente, em alumínio anodizado, tamanho: acima de 0,1 até 0,5 m²; ref. mod. VAT-DG da Trox ou equivalente</v>
          </cell>
          <cell r="C3056" t="str">
            <v>M2</v>
          </cell>
          <cell r="D3056">
            <v>1933.73</v>
          </cell>
        </row>
        <row r="3057">
          <cell r="A3057" t="str">
            <v>Q.04.000.031442</v>
          </cell>
          <cell r="B3057" t="str">
            <v>Grelha de insuflação ou retorno, dupla deflexão e registro, lâminas convergentes, aletas verticais ajustáveis individualmente, em alumínio anodizado, tamanho: até 0,1 m²; ref. mod. VAT-DG da Trox ou equivalente</v>
          </cell>
          <cell r="C3057" t="str">
            <v>M2</v>
          </cell>
          <cell r="D3057">
            <v>2658.12</v>
          </cell>
        </row>
        <row r="3058">
          <cell r="A3058" t="str">
            <v>Q.04.000.031443</v>
          </cell>
          <cell r="B3058" t="str">
            <v>Painel rígido em lã de vidro, alta densidade, dimensões 2,70x1,20m, espessura de 25mm, revestidos face externa FSK (Foil Scrim Kraft aluminizado) e face interna tecido de vidro preto; ref. Climaver Acustic da Isover ou equivalente</v>
          </cell>
          <cell r="C3058" t="str">
            <v>M2</v>
          </cell>
          <cell r="D3058">
            <v>83.88</v>
          </cell>
        </row>
        <row r="3059">
          <cell r="A3059" t="str">
            <v>Q.04.000.032307</v>
          </cell>
          <cell r="B3059" t="str">
            <v>Caixa ventiladora tipo compacta em estrutura e painéis em aço galvanizado, contendo ventilador centrífugo de dupla aspiração e motor elétrico para acionamento, vazão de 4.600 m³/hora e pressão estática de 30 mmca</v>
          </cell>
          <cell r="C3059" t="str">
            <v>UN</v>
          </cell>
          <cell r="D3059">
            <v>6874.72</v>
          </cell>
        </row>
        <row r="3060">
          <cell r="A3060" t="str">
            <v>Q.04.000.032309</v>
          </cell>
          <cell r="B3060" t="str">
            <v>Caixa ventiladora tipo compacta em estrutura e painéis em aço galvanizado, contendo ventilador centrífugo de dupla aspiração e motor elétrico para acionamento, vazão de 28.000 m³/h e pressão estática de 30 mmca</v>
          </cell>
          <cell r="C3060" t="str">
            <v>UN</v>
          </cell>
          <cell r="D3060">
            <v>21798.3</v>
          </cell>
        </row>
        <row r="3061">
          <cell r="A3061" t="str">
            <v>Q.04.000.032311</v>
          </cell>
          <cell r="B3061" t="str">
            <v>Resfriadora de líquidos, compressor Screw/parafuso (chiller), condensação à ar, capacidade 120 TR, compacto, com tubulações, fiações e controles internos, 380V/60Hz, ref. 30 RB-A Carrier, R407C série SAZ mod. RCU120SAZ4A7P Chiller Hitachi ou equivalente</v>
          </cell>
          <cell r="C3061" t="str">
            <v>UN</v>
          </cell>
          <cell r="D3061">
            <v>477978.44</v>
          </cell>
        </row>
        <row r="3062">
          <cell r="A3062" t="str">
            <v>Q.04.000.032314</v>
          </cell>
          <cell r="B3062" t="str">
            <v>Caixa ventiladora com ventilador centrífugo 8.800 m³/h e motor 2,2 kW - tensão 220/380V/60Hz, pressão 35 mmCA</v>
          </cell>
          <cell r="C3062" t="str">
            <v>UN</v>
          </cell>
          <cell r="D3062">
            <v>10238.31</v>
          </cell>
        </row>
        <row r="3063">
          <cell r="A3063" t="str">
            <v>Q.04.000.032316</v>
          </cell>
          <cell r="B3063" t="str">
            <v>Caixa ventiladora com ventilador centrífugo 1.710 m³/h e motor 0,37 kW - tensão 220/380V/60Hz, pressão 35 mmCA</v>
          </cell>
          <cell r="C3063" t="str">
            <v>UN</v>
          </cell>
          <cell r="D3063">
            <v>5355.34</v>
          </cell>
        </row>
        <row r="3064">
          <cell r="A3064" t="str">
            <v>Q.04.000.032317</v>
          </cell>
          <cell r="B3064" t="str">
            <v>Caixa ventiladora com ventilador centrífugo 1.190 m³/h e tensão 220/380V/60Hz, pressão 37 mmCA; ref. GV-SVDL 155 da Motovent ou equivalente</v>
          </cell>
          <cell r="C3064" t="str">
            <v>UN</v>
          </cell>
          <cell r="D3064">
            <v>4598.21</v>
          </cell>
        </row>
        <row r="3065">
          <cell r="A3065" t="str">
            <v>Q.04.000.032319</v>
          </cell>
          <cell r="B3065" t="str">
            <v>Resfriadora de líquidos com compressor Screw/parafuso (chiller), condensação à ar, capac. 200-210 TR, compacto, c/tubulações, fiações e controles internos, 380V/60Hz; ref. 30 RB-A Carrier, R407C série SAZ mod. RCU210SAZ4A7P chiller Hitachi ou equivalente</v>
          </cell>
          <cell r="C3065" t="str">
            <v>UN</v>
          </cell>
          <cell r="D3065">
            <v>723668.31</v>
          </cell>
        </row>
        <row r="3066">
          <cell r="A3066" t="str">
            <v>Q.04.000.032321</v>
          </cell>
          <cell r="B3066" t="str">
            <v>Tratamento de ar compacta fancolete hidrônico tipo cassette, com ventiladores centrífugos de dupla aspiração e motor elétrico, estrutura e painéis de plástico de alta resistência, refrigeração 20.000 Btu/h - 1,6 TR, ref. 40HK-20 Carrier ou equivalente</v>
          </cell>
          <cell r="C3066" t="str">
            <v>UN</v>
          </cell>
          <cell r="D3066">
            <v>5490.52</v>
          </cell>
        </row>
        <row r="3067">
          <cell r="A3067" t="str">
            <v>Q.04.000.032323</v>
          </cell>
          <cell r="B3067" t="str">
            <v>Tratamento de ar compacta fancolete hidrônico tipo cassette, com ventiladores centrífugos de dupla aspiração e motor elétrico, estrutura e painéis de plástico de alta resistência, refrigeração 25.000 Btu/h - 2,1 TR, ref. 40HK-25 Carrier ou equivalente</v>
          </cell>
          <cell r="C3067" t="str">
            <v>UN</v>
          </cell>
          <cell r="D3067">
            <v>5385.31</v>
          </cell>
        </row>
        <row r="3068">
          <cell r="A3068" t="str">
            <v>Q.04.000.032324</v>
          </cell>
          <cell r="B3068" t="str">
            <v>Tratamento de ar compacta fancolete hidrônico tipo cassette, com ventiladores centrífugos de dupla aspiração e motor elétrico, estrutura e painéis de plástico de alta resistência, refrigeração 32.000 Btu/h - 2,6 TR, ref. 40HK-32 Carrier ou equivalente</v>
          </cell>
          <cell r="C3068" t="str">
            <v>UN</v>
          </cell>
          <cell r="D3068">
            <v>5683.57</v>
          </cell>
        </row>
        <row r="3069">
          <cell r="A3069" t="str">
            <v>Q.04.000.032325</v>
          </cell>
          <cell r="B3069" t="str">
            <v>Tratamento ar compacta fancolete hidrônico, piso-teto, serpentina, filtros ar, ventiladores/motores elétricos, revest. isolamento térmico/acústico, vazão 637m³/h, refrig 14.000Btu/h - 1,2TR 220V/1Ph/60Hz; ref. 42LS14 Carrier ou equivalente</v>
          </cell>
          <cell r="C3069" t="str">
            <v>UN</v>
          </cell>
          <cell r="D3069">
            <v>5276.71</v>
          </cell>
        </row>
        <row r="3070">
          <cell r="A3070" t="str">
            <v>Q.04.000.032327</v>
          </cell>
          <cell r="B3070" t="str">
            <v>Tratamento ar compacta fancolete hidrônico, piso-teto, serpentina, filtros ar, ventiladores/motores elétricos, revest. isolamento térmico/acústico, vazão 1.215m³/h, refrig. 25.000Btu/h, 2,1TR 220V/1Ph/60Hz; ref. Carrier ou equivalente</v>
          </cell>
          <cell r="C3070" t="str">
            <v>UN</v>
          </cell>
          <cell r="D3070">
            <v>5682.98</v>
          </cell>
        </row>
        <row r="3071">
          <cell r="A3071" t="str">
            <v>Q.04.000.032329</v>
          </cell>
          <cell r="B3071" t="str">
            <v>Tratamento ar compacta fancolete hidrônico, piso-teto, serpentina, filtros ar, ventiladores/motores elétricos, revest. isolamento térmico/acústico, vazão 1.758m³/h, refrigeração 36.000Btu/h, 3TR 220V/1Ph/60Hz; ref. Carrier ou equivalente</v>
          </cell>
          <cell r="C3071" t="str">
            <v>UN</v>
          </cell>
          <cell r="D3071">
            <v>7020.43</v>
          </cell>
        </row>
        <row r="3072">
          <cell r="A3072" t="str">
            <v>Q.04.000.032331</v>
          </cell>
          <cell r="B3072" t="str">
            <v>Tratamento ar compacta fancolete hidrônico, piso-teto, serpentina, filtros ar, ventiladores/motores elétricos, revest. isolamento térmico/acústico, vazão 2.166m³/h, refrig 48.000Btu/h-4TR 220V/1Ph/60Hz; ref. Carrier, Hitachi ou equivalente</v>
          </cell>
          <cell r="C3072" t="str">
            <v>UN</v>
          </cell>
          <cell r="D3072">
            <v>7075.25</v>
          </cell>
        </row>
        <row r="3073">
          <cell r="A3073" t="str">
            <v>Q.04.000.032333</v>
          </cell>
          <cell r="B3073" t="str">
            <v>Tratamento de ar fan-coil tipo Air Handling Unit de concepção modular, capacidade de 10 TR, ref. TKM-227 10TR - 50mmca Trox, modelo YE/10 fabricante York ou equivalente</v>
          </cell>
          <cell r="C3073" t="str">
            <v>UN</v>
          </cell>
          <cell r="D3073">
            <v>19204.73</v>
          </cell>
        </row>
        <row r="3074">
          <cell r="A3074" t="str">
            <v>Q.04.000.032335</v>
          </cell>
          <cell r="B3074" t="str">
            <v>Tratamento de ar fan-coil tipo Air Handling Unit de concepção modular, capacidade de 40 TR, ref. TKM-227 40TR - 50mmca Trox, modelo YE/40 fabricante York ou equivalente</v>
          </cell>
          <cell r="C3074" t="str">
            <v>UN</v>
          </cell>
          <cell r="D3074">
            <v>53789.04</v>
          </cell>
        </row>
        <row r="3075">
          <cell r="A3075" t="str">
            <v>Q.04.000.032337</v>
          </cell>
          <cell r="B3075" t="str">
            <v>Tratamento de ar fan-coil tipo Air Handling Unit de concepção modular, capacidade de 50 TR, ref. TKM-227 50TR - 50mmca Trox, modelo TCA-LQ-50/8ROWS Hitachi ou equivalente</v>
          </cell>
          <cell r="C3075" t="str">
            <v>UN</v>
          </cell>
          <cell r="D3075">
            <v>48968.05</v>
          </cell>
        </row>
        <row r="3076">
          <cell r="A3076" t="str">
            <v>Q.04.000.032340</v>
          </cell>
          <cell r="B3076" t="str">
            <v>Unidades de Tratamento de ar (fan-coil) - 4.000 m³/h - 6TR, pressão estática externa 50mmCA; ref. Carrier, Trox, Constarco ou equivalente</v>
          </cell>
          <cell r="C3076" t="str">
            <v>UN</v>
          </cell>
          <cell r="D3076">
            <v>16777.98</v>
          </cell>
        </row>
        <row r="3077">
          <cell r="A3077" t="str">
            <v>Q.04.000.032344</v>
          </cell>
          <cell r="B3077" t="str">
            <v>Válvula de balanceamento diâmetro 1 " a 2-1/2"</v>
          </cell>
          <cell r="C3077" t="str">
            <v>UN</v>
          </cell>
          <cell r="D3077">
            <v>982.71</v>
          </cell>
        </row>
        <row r="3078">
          <cell r="A3078" t="str">
            <v>Q.04.000.032345</v>
          </cell>
          <cell r="B3078" t="str">
            <v>Válvula borboleta na configuração wafer motorizada atuador floating diâmetro 3'' a 4"</v>
          </cell>
          <cell r="C3078" t="str">
            <v>UN</v>
          </cell>
          <cell r="D3078">
            <v>2536.86</v>
          </cell>
        </row>
        <row r="3079">
          <cell r="A3079" t="str">
            <v>Q.04.000.032346</v>
          </cell>
          <cell r="B3079" t="str">
            <v>Atuador Floating de 40Nm, sinal de controle 3 e 2 pontos, tensão de entrada AC/DC 24V, IP 54</v>
          </cell>
          <cell r="C3079" t="str">
            <v>UN</v>
          </cell>
          <cell r="D3079">
            <v>2793.48</v>
          </cell>
        </row>
        <row r="3080">
          <cell r="A3080" t="str">
            <v>Q.04.000.032347</v>
          </cell>
          <cell r="B3080" t="str">
            <v>Válvula motorizada de esfera, com duas vias atuador floating; diâmetro de 1 1/2" a 3/4"; ref. EMO-85M-24+S6064 da Actua Controls, CN7510A2001+VB02 1/2"' e 3/4"' da Honeywell,  B239+ARB24-3 da Belimo ou equivalente</v>
          </cell>
          <cell r="C3080" t="str">
            <v>UN</v>
          </cell>
          <cell r="D3080">
            <v>2414.48</v>
          </cell>
        </row>
        <row r="3081">
          <cell r="A3081" t="str">
            <v>Q.04.000.032348</v>
          </cell>
          <cell r="B3081" t="str">
            <v>Válvula duas vias on/off retorno elétrico, diâmetro 1/2" a 3/4"; ref. ACTBV80S-215/ACTBV80S-220 da Actua ou equivalente</v>
          </cell>
          <cell r="C3081" t="str">
            <v>UN</v>
          </cell>
          <cell r="D3081">
            <v>386.02</v>
          </cell>
        </row>
        <row r="3082">
          <cell r="A3082" t="str">
            <v>Q.04.000.032349</v>
          </cell>
          <cell r="B3082" t="str">
            <v>Válvula esfera motorizada de duas vias de atuador proporcional diâmetro 2" a 2 1/2"</v>
          </cell>
          <cell r="C3082" t="str">
            <v>UN</v>
          </cell>
          <cell r="D3082">
            <v>2107.39</v>
          </cell>
        </row>
        <row r="3083">
          <cell r="A3083" t="str">
            <v>Q.04.000.032350</v>
          </cell>
          <cell r="B3083" t="str">
            <v>Atuador proporcional de 10 Nm, tensão de entrada AC/DC 24 V, IP 54</v>
          </cell>
          <cell r="C3083" t="str">
            <v>UN</v>
          </cell>
          <cell r="D3083">
            <v>964.21</v>
          </cell>
        </row>
        <row r="3084">
          <cell r="A3084" t="str">
            <v>Q.04.000.032351</v>
          </cell>
          <cell r="B3084" t="str">
            <v>Válvula esfera duas vias flangeada Ø3''</v>
          </cell>
          <cell r="C3084" t="str">
            <v>UN</v>
          </cell>
          <cell r="D3084">
            <v>2145.12</v>
          </cell>
        </row>
        <row r="3085">
          <cell r="A3085" t="str">
            <v>Q.04.000.032357</v>
          </cell>
          <cell r="B3085" t="str">
            <v>Veneziana com tela, anodizado natural, com filtro G4 e furos; referência comercial modelo AWG fabricantes Trox, Difus-ar ou equivalente</v>
          </cell>
          <cell r="C3085" t="str">
            <v>M2</v>
          </cell>
          <cell r="D3085">
            <v>1598.65</v>
          </cell>
        </row>
        <row r="3086">
          <cell r="A3086" t="str">
            <v>Q.04.000.032358</v>
          </cell>
          <cell r="B3086" t="str">
            <v>Veneziana com tela, modelo AWG; referência comercial: Trox ou equivalente</v>
          </cell>
          <cell r="C3086" t="str">
            <v>M2</v>
          </cell>
          <cell r="D3086">
            <v>1085.3900000000001</v>
          </cell>
        </row>
        <row r="3087">
          <cell r="A3087" t="str">
            <v>Q.04.000.032359</v>
          </cell>
          <cell r="B3087" t="str">
            <v>Veneziana com tela, modelo AWG, tamanho 38,5x33 cm; referência comercial: Trox, Difus-ar ou equivalente</v>
          </cell>
          <cell r="C3087" t="str">
            <v>UN</v>
          </cell>
          <cell r="D3087">
            <v>173.72</v>
          </cell>
        </row>
        <row r="3088">
          <cell r="A3088" t="str">
            <v>Q.04.000.032360</v>
          </cell>
          <cell r="B3088" t="str">
            <v>Veneziana com tela, modelo AWG, tamanho 78,5x33 cm; referência comercial: Trox, Difus-ar ou equivalente</v>
          </cell>
          <cell r="C3088" t="str">
            <v>UN</v>
          </cell>
          <cell r="D3088">
            <v>269.07</v>
          </cell>
        </row>
        <row r="3089">
          <cell r="A3089" t="str">
            <v>R.02.000.038018</v>
          </cell>
          <cell r="B3089" t="str">
            <v>Óleo de linhaça</v>
          </cell>
          <cell r="C3089" t="str">
            <v>L</v>
          </cell>
          <cell r="D3089">
            <v>21.12</v>
          </cell>
        </row>
        <row r="3090">
          <cell r="A3090" t="str">
            <v>R.02.000.039013</v>
          </cell>
          <cell r="B3090" t="str">
            <v>Ácido muriático</v>
          </cell>
          <cell r="C3090" t="str">
            <v>L</v>
          </cell>
          <cell r="D3090">
            <v>14.73</v>
          </cell>
        </row>
        <row r="3091">
          <cell r="A3091" t="str">
            <v>R.03.000.020338</v>
          </cell>
          <cell r="B3091" t="str">
            <v>Tela tipo mosquiteira removível em fibra de vidro revestida em pvc, perfil alumínio, borracha EPDM, Kit fixação com 4 cantoneiras, travas e parafusos com buchas</v>
          </cell>
          <cell r="C3091" t="str">
            <v>M2</v>
          </cell>
          <cell r="D3091">
            <v>153.13999999999999</v>
          </cell>
        </row>
        <row r="3092">
          <cell r="A3092" t="str">
            <v>R.03.000.020341</v>
          </cell>
          <cell r="B3092" t="str">
            <v>Tela em poliéster, malha 2 x 2 mm, gramatura mínima de 36g/m², estruturante para impermeabilização a frio</v>
          </cell>
          <cell r="C3092" t="str">
            <v>M2</v>
          </cell>
          <cell r="D3092">
            <v>2.3199999999999998</v>
          </cell>
        </row>
        <row r="3093">
          <cell r="A3093" t="str">
            <v>R.03.000.020342</v>
          </cell>
          <cell r="B3093" t="str">
            <v>Tela em polietileno, malha hexagonal de 1/2´, gramatura mínima de 205g/m², ref. Pinteiro 5110P ou 5111P da Nortene, ou equivalente</v>
          </cell>
          <cell r="C3093" t="str">
            <v>M2</v>
          </cell>
          <cell r="D3093">
            <v>2.0699999999999998</v>
          </cell>
        </row>
        <row r="3094">
          <cell r="A3094" t="str">
            <v>R.03.000.027502</v>
          </cell>
          <cell r="B3094" t="str">
            <v>Tela em polietileno (nylon), malha 10x10cm - fio com espessura de 2 mm, instalada</v>
          </cell>
          <cell r="C3094" t="str">
            <v>M2</v>
          </cell>
          <cell r="D3094">
            <v>11.16</v>
          </cell>
        </row>
        <row r="3095">
          <cell r="A3095" t="str">
            <v>S.01.000.020910</v>
          </cell>
          <cell r="B3095" t="str">
            <v>Marco de concreto tronco pirâmide, padrão INCRA</v>
          </cell>
          <cell r="C3095" t="str">
            <v>UN</v>
          </cell>
          <cell r="D3095">
            <v>141.77000000000001</v>
          </cell>
        </row>
        <row r="3096">
          <cell r="A3096" t="str">
            <v>S.01.000.031559</v>
          </cell>
          <cell r="B3096" t="str">
            <v>Pavimento de concreto rolado (concreto pobre) para base de pavimento rígido</v>
          </cell>
          <cell r="C3096" t="str">
            <v>M3</v>
          </cell>
          <cell r="D3096">
            <v>283.55</v>
          </cell>
        </row>
        <row r="3097">
          <cell r="A3097" t="str">
            <v>S.01.000.038760</v>
          </cell>
          <cell r="B3097" t="str">
            <v>Plantio de grama pelo processo hidrossemeadura</v>
          </cell>
          <cell r="C3097" t="str">
            <v>M2</v>
          </cell>
          <cell r="D3097">
            <v>7.63</v>
          </cell>
        </row>
        <row r="3098">
          <cell r="A3098" t="str">
            <v>S.01.000.080102</v>
          </cell>
          <cell r="B3098" t="str">
            <v>Caminhão com irrigadeira e autobomba, capacidade mínima de 6.000 litros - COND.D</v>
          </cell>
          <cell r="C3098" t="str">
            <v>H</v>
          </cell>
          <cell r="D3098">
            <v>222.38</v>
          </cell>
        </row>
        <row r="3099">
          <cell r="A3099" t="str">
            <v>S.01.000.080105</v>
          </cell>
          <cell r="B3099" t="str">
            <v>Vassoura mecânica - rebocada mecanicamente</v>
          </cell>
          <cell r="C3099" t="str">
            <v>H</v>
          </cell>
          <cell r="D3099">
            <v>66.87</v>
          </cell>
        </row>
        <row r="3100">
          <cell r="A3100" t="str">
            <v>S.01.000.080119</v>
          </cell>
          <cell r="B3100" t="str">
            <v>Trator com pneus industrial, agrícola com peso de 5 T</v>
          </cell>
          <cell r="C3100" t="str">
            <v>H</v>
          </cell>
          <cell r="D3100">
            <v>152.44999999999999</v>
          </cell>
        </row>
        <row r="3101">
          <cell r="A3101" t="str">
            <v>S.01.000.080125</v>
          </cell>
          <cell r="B3101" t="str">
            <v>Betoneira reversível com carregador, capacidade de 320 litros, acionamento do motor combustão interna (diesel e gasolina) ou motor elétrico Alfa 320</v>
          </cell>
          <cell r="C3101" t="str">
            <v>H</v>
          </cell>
          <cell r="D3101">
            <v>26.63</v>
          </cell>
        </row>
        <row r="3102">
          <cell r="A3102" t="str">
            <v>S.01.000.080129</v>
          </cell>
          <cell r="B3102" t="str">
            <v>Compressor de ar XA 125 MWD - COND. D</v>
          </cell>
          <cell r="C3102" t="str">
            <v>H</v>
          </cell>
          <cell r="D3102">
            <v>157.34</v>
          </cell>
        </row>
        <row r="3103">
          <cell r="A3103" t="str">
            <v>S.01.000.080149</v>
          </cell>
          <cell r="B3103" t="str">
            <v>Vibroacabadora de asfalto sobre esteiras, capacidade 400 ton/hora</v>
          </cell>
          <cell r="C3103" t="str">
            <v>H</v>
          </cell>
          <cell r="D3103">
            <v>373.36</v>
          </cell>
        </row>
        <row r="3104">
          <cell r="A3104" t="str">
            <v>S.01.000.080157</v>
          </cell>
          <cell r="B3104" t="str">
            <v>Rompedor Pneumático ATLAS COPCO TEX 32 PS</v>
          </cell>
          <cell r="C3104" t="str">
            <v>H</v>
          </cell>
          <cell r="D3104">
            <v>32.729999999999997</v>
          </cell>
        </row>
        <row r="3105">
          <cell r="A3105" t="str">
            <v>S.01.000.080178</v>
          </cell>
          <cell r="B3105" t="str">
            <v>Rolo compactador vibratório de um cilindro/PN 7T</v>
          </cell>
          <cell r="C3105" t="str">
            <v>H</v>
          </cell>
          <cell r="D3105">
            <v>166.36</v>
          </cell>
        </row>
        <row r="3106">
          <cell r="A3106" t="str">
            <v>S.01.000.080258</v>
          </cell>
          <cell r="B3106" t="str">
            <v>Caminhão carroceria em madeira, capacidade até 8 toneladas</v>
          </cell>
          <cell r="C3106" t="str">
            <v>H</v>
          </cell>
          <cell r="D3106">
            <v>229.51</v>
          </cell>
        </row>
        <row r="3107">
          <cell r="A3107" t="str">
            <v>S.01.000.080266</v>
          </cell>
          <cell r="B3107" t="str">
            <v>Pá-carregadeira retroescavadeira / carregadeira, capacidade de 0,77m³ - COND. D</v>
          </cell>
          <cell r="C3107" t="str">
            <v>H</v>
          </cell>
          <cell r="D3107">
            <v>158.5</v>
          </cell>
        </row>
        <row r="3108">
          <cell r="A3108" t="str">
            <v>S.01.000.080271</v>
          </cell>
          <cell r="B3108" t="str">
            <v>Escavadeira hidráulica sobre pneus 0,25m³</v>
          </cell>
          <cell r="C3108" t="str">
            <v>H</v>
          </cell>
          <cell r="D3108">
            <v>315.22000000000003</v>
          </cell>
        </row>
        <row r="3109">
          <cell r="A3109" t="str">
            <v>S.01.000.080272</v>
          </cell>
          <cell r="B3109" t="str">
            <v>Escavadeira hidráulica sobre esteira 100 HP (74 kW)</v>
          </cell>
          <cell r="C3109" t="str">
            <v>H</v>
          </cell>
          <cell r="D3109">
            <v>502.23</v>
          </cell>
        </row>
        <row r="3110">
          <cell r="A3110" t="str">
            <v>S.01.000.080303</v>
          </cell>
          <cell r="B3110" t="str">
            <v>Trator sobre esteira com lamina/Ripper 2,28m³</v>
          </cell>
          <cell r="C3110" t="str">
            <v>H</v>
          </cell>
          <cell r="D3110">
            <v>400.67</v>
          </cell>
        </row>
        <row r="3111">
          <cell r="A3111" t="str">
            <v>S.01.000.080308</v>
          </cell>
          <cell r="B3111" t="str">
            <v>Caminhão basculante caçamba minério, capacidade de 8,0m³ - COND.D</v>
          </cell>
          <cell r="C3111" t="str">
            <v>H</v>
          </cell>
          <cell r="D3111">
            <v>273.81</v>
          </cell>
        </row>
        <row r="3112">
          <cell r="A3112" t="str">
            <v>S.01.000.080311</v>
          </cell>
          <cell r="B3112" t="str">
            <v>Caminhão basculante diesel com capacidade de 5 m³ - COND. D</v>
          </cell>
          <cell r="C3112" t="str">
            <v>H</v>
          </cell>
          <cell r="D3112">
            <v>211</v>
          </cell>
        </row>
        <row r="3113">
          <cell r="A3113" t="str">
            <v>S.01.000.080312</v>
          </cell>
          <cell r="B3113" t="str">
            <v>Caminhão espargidor, capacidade de 6.000 litros - COND.D</v>
          </cell>
          <cell r="C3113" t="str">
            <v>H</v>
          </cell>
          <cell r="D3113">
            <v>239.94</v>
          </cell>
        </row>
        <row r="3114">
          <cell r="A3114" t="str">
            <v>S.01.000.080330</v>
          </cell>
          <cell r="B3114" t="str">
            <v>Rolo compactador vibratório com pé de carneiro em aço, potência 121 a 127HP (90 a 93 kW), ref. CA25PD DYNAPAC</v>
          </cell>
          <cell r="C3114" t="str">
            <v>H</v>
          </cell>
          <cell r="D3114">
            <v>402.16</v>
          </cell>
        </row>
        <row r="3115">
          <cell r="A3115" t="str">
            <v>S.01.000.080332</v>
          </cell>
          <cell r="B3115" t="str">
            <v>Motoniveladora com escarificador potência 140HP (104kW), ref. CAT 120H da CATERPILLAR</v>
          </cell>
          <cell r="C3115" t="str">
            <v>H</v>
          </cell>
          <cell r="D3115">
            <v>322.94</v>
          </cell>
        </row>
        <row r="3116">
          <cell r="A3116" t="str">
            <v>S.01.000.080334</v>
          </cell>
          <cell r="B3116" t="str">
            <v>Placa vibratória impacto de 1.700 kg, com motor diesel, ou gasolina, ou elétrico, ref. Placa Vibratoria Dynapac CM13 da Flygt do Brasil ou equivalente</v>
          </cell>
          <cell r="C3116" t="str">
            <v>H</v>
          </cell>
          <cell r="D3116">
            <v>28.31</v>
          </cell>
        </row>
        <row r="3117">
          <cell r="A3117" t="str">
            <v>S.01.000.080337</v>
          </cell>
          <cell r="B3117" t="str">
            <v>Rolo compactador autopropelido, vibratório em aço, cilindros lisos em tandem, potência 80 HP (59 kW); ref. CC21 Dynapac 6 toneladas</v>
          </cell>
          <cell r="C3117" t="str">
            <v>H</v>
          </cell>
          <cell r="D3117">
            <v>250.21</v>
          </cell>
        </row>
        <row r="3118">
          <cell r="A3118" t="str">
            <v>S.01.000.080338</v>
          </cell>
          <cell r="B3118" t="str">
            <v>Rolo compactador de pneus para asfalto, capacidade 27 toneladas</v>
          </cell>
          <cell r="C3118" t="str">
            <v>H</v>
          </cell>
          <cell r="D3118">
            <v>243.44</v>
          </cell>
        </row>
        <row r="3119">
          <cell r="A3119" t="str">
            <v>S.01.000.080342</v>
          </cell>
          <cell r="B3119" t="str">
            <v>Trator de esteira lâmina reta/riper - 328HP, CATEPILLAR-D8R PS328 ou equivalente</v>
          </cell>
          <cell r="C3119" t="str">
            <v>H</v>
          </cell>
          <cell r="D3119">
            <v>473.53</v>
          </cell>
        </row>
        <row r="3120">
          <cell r="A3120" t="str">
            <v>S.01.000.080344</v>
          </cell>
          <cell r="B3120" t="str">
            <v>Trator sobre esteiras potência 76 a 88HP (56 a 64,9kW), ref. D4 da Komatsu</v>
          </cell>
          <cell r="C3120" t="str">
            <v>H</v>
          </cell>
          <cell r="D3120">
            <v>401.94</v>
          </cell>
        </row>
        <row r="3121">
          <cell r="A3121" t="str">
            <v>S.01.000.080349</v>
          </cell>
          <cell r="B3121" t="str">
            <v>Veículo com capacidade para 4 pessoas</v>
          </cell>
          <cell r="C3121" t="str">
            <v>H</v>
          </cell>
          <cell r="D3121">
            <v>106.12</v>
          </cell>
        </row>
        <row r="3122">
          <cell r="A3122" t="str">
            <v>S.01.000.080351</v>
          </cell>
          <cell r="B3122" t="str">
            <v>Guindauto MUNCK M-640/18 com lança telescópica capacidade 3750 kg</v>
          </cell>
          <cell r="C3122" t="str">
            <v>H</v>
          </cell>
          <cell r="D3122">
            <v>273.61</v>
          </cell>
        </row>
        <row r="3123">
          <cell r="A3123" t="str">
            <v>S.01.000.080352</v>
          </cell>
          <cell r="B3123" t="str">
            <v>Veículo utilitário com capacidade para 9 pessoas - 1.600 CC - COND.D</v>
          </cell>
          <cell r="C3123" t="str">
            <v>H</v>
          </cell>
          <cell r="D3123">
            <v>104.62</v>
          </cell>
        </row>
        <row r="3124">
          <cell r="A3124" t="str">
            <v>S.01.000.080357</v>
          </cell>
          <cell r="B3124" t="str">
            <v>Locação de estação total</v>
          </cell>
          <cell r="C3124" t="str">
            <v>H</v>
          </cell>
          <cell r="D3124">
            <v>7.88</v>
          </cell>
        </row>
        <row r="3125">
          <cell r="A3125" t="str">
            <v>S.01.000.080358</v>
          </cell>
          <cell r="B3125" t="str">
            <v>Locação de nível com tripé</v>
          </cell>
          <cell r="C3125" t="str">
            <v>H</v>
          </cell>
          <cell r="D3125">
            <v>0.61</v>
          </cell>
        </row>
        <row r="3126">
          <cell r="A3126" t="str">
            <v>S.01.000.081345</v>
          </cell>
          <cell r="B3126" t="str">
            <v>Fresadora, largura útil 1 m; ref. Fresadora Wirtgem 1000C ou equivalente</v>
          </cell>
          <cell r="C3126" t="str">
            <v>H</v>
          </cell>
          <cell r="D3126">
            <v>565.86</v>
          </cell>
        </row>
        <row r="3127">
          <cell r="A3127" t="str">
            <v>S.01.000.091701</v>
          </cell>
          <cell r="B3127" t="str">
            <v>Sinalização horizontal com resina vinílica ou acrílica</v>
          </cell>
          <cell r="C3127" t="str">
            <v>M2</v>
          </cell>
          <cell r="D3127">
            <v>38.979999999999997</v>
          </cell>
        </row>
        <row r="3128">
          <cell r="A3128" t="str">
            <v>S.01.000.091713</v>
          </cell>
          <cell r="B3128" t="str">
            <v>Colocação de placa em suporte de madeira / metálico - solo</v>
          </cell>
          <cell r="C3128" t="str">
            <v>M2</v>
          </cell>
          <cell r="D3128">
            <v>69.790000000000006</v>
          </cell>
        </row>
        <row r="3129">
          <cell r="A3129" t="str">
            <v>S.01.000.091714</v>
          </cell>
          <cell r="B3129" t="str">
            <v>Suporte de perfil metálico galvanizado</v>
          </cell>
          <cell r="C3129" t="str">
            <v>KG</v>
          </cell>
          <cell r="D3129">
            <v>26.9</v>
          </cell>
        </row>
        <row r="3130">
          <cell r="A3130" t="str">
            <v>S.03.000.020120</v>
          </cell>
          <cell r="B3130" t="str">
            <v>Placa de advertência em chapa de alumínio, espessura 2mm, com pintura refletiva</v>
          </cell>
          <cell r="C3130" t="str">
            <v>M2</v>
          </cell>
          <cell r="D3130">
            <v>1238.4100000000001</v>
          </cell>
        </row>
        <row r="3131">
          <cell r="A3131" t="str">
            <v>S.03.000.026616</v>
          </cell>
          <cell r="B3131" t="str">
            <v>Cantoneira em alumínio</v>
          </cell>
          <cell r="C3131" t="str">
            <v>KG</v>
          </cell>
          <cell r="D3131">
            <v>35.93</v>
          </cell>
        </row>
        <row r="3132">
          <cell r="A3132" t="str">
            <v>S.03.000.026664</v>
          </cell>
          <cell r="B3132" t="str">
            <v>Chapa de aço galvanizado nas bitolas: nº 22, n° 24 e n° 26</v>
          </cell>
          <cell r="C3132" t="str">
            <v>KG</v>
          </cell>
          <cell r="D3132">
            <v>15.17</v>
          </cell>
        </row>
        <row r="3133">
          <cell r="A3133" t="str">
            <v>S.03.000.028009</v>
          </cell>
          <cell r="B3133" t="str">
            <v>Cola de contato para chapa vinílica / borracha</v>
          </cell>
          <cell r="C3133" t="str">
            <v>KG</v>
          </cell>
          <cell r="D3133">
            <v>44.89</v>
          </cell>
        </row>
        <row r="3134">
          <cell r="A3134" t="str">
            <v>S.03.000.028010</v>
          </cell>
          <cell r="B3134" t="str">
            <v>Silicone para envidraçamento estrutural, 280g</v>
          </cell>
          <cell r="C3134" t="str">
            <v>UN</v>
          </cell>
          <cell r="D3134">
            <v>23.99</v>
          </cell>
        </row>
        <row r="3135">
          <cell r="A3135" t="str">
            <v>S.03.000.028011</v>
          </cell>
          <cell r="B3135" t="str">
            <v>Perfil de borracha EPDM maciço de 18x15mm, para esquadrias</v>
          </cell>
          <cell r="C3135" t="str">
            <v>M</v>
          </cell>
          <cell r="D3135">
            <v>11</v>
          </cell>
        </row>
        <row r="3136">
          <cell r="A3136" t="str">
            <v>S.03.000.032568</v>
          </cell>
          <cell r="B3136" t="str">
            <v>Rodapé em mármore branco com espessura de 2 cm e altura de 7,0cm, acabamento polido</v>
          </cell>
          <cell r="C3136" t="str">
            <v>M</v>
          </cell>
          <cell r="D3136">
            <v>46.73</v>
          </cell>
        </row>
        <row r="3137">
          <cell r="A3137" t="str">
            <v>S.03.000.036500</v>
          </cell>
          <cell r="B3137" t="str">
            <v>Tampão ferro dúctil de 300 x 300mm, classe 125 (ruptura &gt; 125 kN), conforme NBR 10160/2005</v>
          </cell>
          <cell r="C3137" t="str">
            <v>UN</v>
          </cell>
          <cell r="D3137">
            <v>131.78</v>
          </cell>
        </row>
        <row r="3138">
          <cell r="A3138" t="str">
            <v>S.03.000.040001</v>
          </cell>
          <cell r="B3138" t="str">
            <v>Poste concreto armado circular, H= 11m p/200kgf</v>
          </cell>
          <cell r="C3138" t="str">
            <v>UN</v>
          </cell>
          <cell r="D3138">
            <v>1629.84</v>
          </cell>
        </row>
        <row r="3139">
          <cell r="A3139" t="str">
            <v>S.03.000.040007</v>
          </cell>
          <cell r="B3139" t="str">
            <v>Poste concreto armado circular, H= 9m p/300kgf</v>
          </cell>
          <cell r="C3139" t="str">
            <v>UN</v>
          </cell>
          <cell r="D3139">
            <v>1417.55</v>
          </cell>
        </row>
        <row r="3140">
          <cell r="A3140" t="str">
            <v>S.03.000.040009</v>
          </cell>
          <cell r="B3140" t="str">
            <v>Poste concreto armado circular, H= 9m p/400kgf</v>
          </cell>
          <cell r="C3140" t="str">
            <v>UN</v>
          </cell>
          <cell r="D3140">
            <v>1057.23</v>
          </cell>
        </row>
        <row r="3141">
          <cell r="A3141" t="str">
            <v>S.03.000.042306</v>
          </cell>
          <cell r="B3141" t="str">
            <v>Placa de sinalização em chapa de aço N.16, com pintura refletiva "Perigo Alta Tensão"</v>
          </cell>
          <cell r="C3141" t="str">
            <v>M2</v>
          </cell>
          <cell r="D3141">
            <v>993.3</v>
          </cell>
        </row>
        <row r="3142">
          <cell r="A3142" t="str">
            <v>S.03.000.060255</v>
          </cell>
          <cell r="B3142" t="str">
            <v>Anel pré-moldado em concreto, diâmetro externo de 0,80 m, h= 0,50 m</v>
          </cell>
          <cell r="C3142" t="str">
            <v>UN</v>
          </cell>
          <cell r="D3142">
            <v>139.28</v>
          </cell>
        </row>
        <row r="3143">
          <cell r="A3143" t="str">
            <v>S.03.000.061192</v>
          </cell>
          <cell r="B3143" t="str">
            <v>Curva 45° em aço galvanizado, rosca macho/fêmea, Ø 2 1/2´</v>
          </cell>
          <cell r="C3143" t="str">
            <v>UN</v>
          </cell>
          <cell r="D3143">
            <v>187.83</v>
          </cell>
        </row>
        <row r="3144">
          <cell r="A3144" t="str">
            <v>S.03.000.061193</v>
          </cell>
          <cell r="B3144" t="str">
            <v>Curva 90° em aço galvanizado, rosca fêmea/fêmea, Ø 2 1/2´</v>
          </cell>
          <cell r="C3144" t="str">
            <v>UN</v>
          </cell>
          <cell r="D3144">
            <v>240.46</v>
          </cell>
        </row>
        <row r="3145">
          <cell r="A3145" t="str">
            <v>S.03.000.080127</v>
          </cell>
          <cell r="B3145" t="str">
            <v>Máquina projetora de concreto</v>
          </cell>
          <cell r="C3145" t="str">
            <v>H</v>
          </cell>
          <cell r="D3145">
            <v>23.02</v>
          </cell>
        </row>
        <row r="3146">
          <cell r="A3146" t="str">
            <v>S.03.000.080128</v>
          </cell>
          <cell r="B3146" t="str">
            <v>Compressor de ar rebocável, vazão 748pcm, motor a diesel, pot. 210cv</v>
          </cell>
          <cell r="C3146" t="str">
            <v>H</v>
          </cell>
          <cell r="D3146">
            <v>220.25</v>
          </cell>
        </row>
        <row r="3147">
          <cell r="A3147" t="str">
            <v>S.03.000.080129</v>
          </cell>
          <cell r="B3147" t="str">
            <v>Máquina extrusora de concreto para guias e sarjetas, motor a diesel, potência 14cv</v>
          </cell>
          <cell r="C3147" t="str">
            <v>H</v>
          </cell>
          <cell r="D3147">
            <v>20.91</v>
          </cell>
        </row>
        <row r="3148">
          <cell r="A3148" t="str">
            <v>S.03.000.080328</v>
          </cell>
          <cell r="B3148" t="str">
            <v>Guindaste hidráulico autopropelido, com lança telescópica, para espaços limitados, tração 4x4, capacidade acima de 30 ton, potência 97 KW</v>
          </cell>
          <cell r="C3148" t="str">
            <v>H</v>
          </cell>
          <cell r="D3148">
            <v>207.76</v>
          </cell>
        </row>
        <row r="3149">
          <cell r="A3149" t="str">
            <v>S.03.000.085678</v>
          </cell>
          <cell r="B3149" t="str">
            <v>Retroescavadeira sobre rodas com carregadeira, tração 4x4, potência liquida 88 HP, peso operacional mínimo 6674 kg capacidade da carregadeira de 1 m³ e da retroescavadeira mínima de 0,26 m³, profundidade de escavação máxima de 4,37 m</v>
          </cell>
          <cell r="C3149" t="str">
            <v>H</v>
          </cell>
          <cell r="D3149">
            <v>151.31</v>
          </cell>
        </row>
        <row r="3150">
          <cell r="A3150" t="str">
            <v>S.04.000.020160</v>
          </cell>
          <cell r="B3150" t="str">
            <v>Batente de alumínio para divisória</v>
          </cell>
          <cell r="C3150" t="str">
            <v>M</v>
          </cell>
          <cell r="D3150">
            <v>54.66</v>
          </cell>
        </row>
        <row r="3151">
          <cell r="A3151" t="str">
            <v>S.04.000.020750</v>
          </cell>
          <cell r="B3151" t="str">
            <v>Mão de obra / equipamentos mecânico e rotativo / corte / laser</v>
          </cell>
          <cell r="C3151" t="str">
            <v>M2</v>
          </cell>
          <cell r="D3151">
            <v>23.96</v>
          </cell>
        </row>
        <row r="3152">
          <cell r="A3152" t="str">
            <v>S.04.000.021027</v>
          </cell>
          <cell r="B3152" t="str">
            <v>Vigas em cambará, cedrinho, eucalipto-citriodora, eucalipto-saligna, garapa, cupiúba, itaúba, de 6,0 x 16,0cm</v>
          </cell>
          <cell r="C3152" t="str">
            <v>M</v>
          </cell>
          <cell r="D3152">
            <v>35.15</v>
          </cell>
        </row>
        <row r="3153">
          <cell r="A3153" t="str">
            <v>S.04.000.021028</v>
          </cell>
          <cell r="B3153" t="str">
            <v>Madeira serrada G1-C6</v>
          </cell>
          <cell r="C3153" t="str">
            <v>M3</v>
          </cell>
          <cell r="D3153">
            <v>4763.55</v>
          </cell>
        </row>
        <row r="3154">
          <cell r="A3154" t="str">
            <v>S.04.000.021087</v>
          </cell>
          <cell r="B3154" t="str">
            <v>Chapa compensada plastificada de 12 mm de espessura</v>
          </cell>
          <cell r="C3154" t="str">
            <v>M2</v>
          </cell>
          <cell r="D3154">
            <v>62.69</v>
          </cell>
        </row>
        <row r="3155">
          <cell r="A3155" t="str">
            <v>S.04.000.021093</v>
          </cell>
          <cell r="B3155" t="str">
            <v>Locação de andaime torre metálico (1,5x1,5m), com piso metálico</v>
          </cell>
          <cell r="C3155" t="str">
            <v>MXMES</v>
          </cell>
          <cell r="D3155">
            <v>20.69</v>
          </cell>
        </row>
        <row r="3156">
          <cell r="A3156" t="str">
            <v>S.04.000.021094</v>
          </cell>
          <cell r="B3156" t="str">
            <v>Locação de andaime tubular fachadeiro, largura mínima de 1,00 m com piso metálico e sapatas ajustáveis</v>
          </cell>
          <cell r="C3156" t="str">
            <v>M2XME</v>
          </cell>
          <cell r="D3156">
            <v>8.93</v>
          </cell>
        </row>
        <row r="3157">
          <cell r="A3157" t="str">
            <v>S.04.000.021531</v>
          </cell>
          <cell r="B3157" t="str">
            <v>Barra de transferência em aço liso, diâmetro de 12,5 mm e comprimento de 35 cm</v>
          </cell>
          <cell r="C3157" t="str">
            <v>UN</v>
          </cell>
          <cell r="D3157">
            <v>7.11</v>
          </cell>
        </row>
        <row r="3158">
          <cell r="A3158" t="str">
            <v>S.04.000.022069</v>
          </cell>
          <cell r="B3158" t="str">
            <v>Espaçador treliçado de aço, H= 5 cm</v>
          </cell>
          <cell r="C3158" t="str">
            <v>M</v>
          </cell>
          <cell r="D3158">
            <v>11.08</v>
          </cell>
        </row>
        <row r="3159">
          <cell r="A3159" t="str">
            <v>S.04.000.023626</v>
          </cell>
          <cell r="B3159" t="str">
            <v>Forro em fibra mineral com placas acústicas removíveis de 625 x 625mm; ref. linha Sahara NRC0.60, borda T24 da OWA do Brasil ou equivalente</v>
          </cell>
          <cell r="C3159" t="str">
            <v>M2</v>
          </cell>
          <cell r="D3159">
            <v>141.79</v>
          </cell>
        </row>
        <row r="3160">
          <cell r="A3160" t="str">
            <v>S.04.000.024045</v>
          </cell>
          <cell r="B3160" t="str">
            <v>Disco diamantado para máquinas serra-mármore</v>
          </cell>
          <cell r="C3160" t="str">
            <v>UN</v>
          </cell>
          <cell r="D3160">
            <v>42.84</v>
          </cell>
        </row>
        <row r="3161">
          <cell r="A3161" t="str">
            <v>S.04.000.024123</v>
          </cell>
          <cell r="B3161" t="str">
            <v>Fibra de polipropileno corrugada</v>
          </cell>
          <cell r="C3161" t="str">
            <v>KG</v>
          </cell>
          <cell r="D3161">
            <v>34.229999999999997</v>
          </cell>
        </row>
        <row r="3162">
          <cell r="A3162" t="str">
            <v>S.04.000.026514</v>
          </cell>
          <cell r="B3162" t="str">
            <v>Parafuso auto-atarraxante com fenda, zincado branco de 9,5 x 2,9 mm</v>
          </cell>
          <cell r="C3162" t="str">
            <v>UN</v>
          </cell>
          <cell r="D3162">
            <v>0.05</v>
          </cell>
        </row>
        <row r="3163">
          <cell r="A3163" t="str">
            <v>S.04.000.026601</v>
          </cell>
          <cell r="B3163" t="str">
            <v>Perfil ´U´ enrijecido (60x45x20)mm chapa 14 galvanizado</v>
          </cell>
          <cell r="C3163" t="str">
            <v>M</v>
          </cell>
          <cell r="D3163">
            <v>68.709999999999994</v>
          </cell>
        </row>
        <row r="3164">
          <cell r="A3164" t="str">
            <v>S.04.000.026727</v>
          </cell>
          <cell r="B3164" t="str">
            <v>Parafuso auto-atarraxante 5,5x38mm com arruela e bucha tipo S8</v>
          </cell>
          <cell r="C3164" t="str">
            <v>CJ</v>
          </cell>
          <cell r="D3164">
            <v>0.98</v>
          </cell>
        </row>
        <row r="3165">
          <cell r="A3165" t="str">
            <v>S.04.000.026728</v>
          </cell>
          <cell r="B3165" t="str">
            <v>Parafuso em inoxidável auto-atarraxante sextavado M6x50mm com bucha plástica tipo S6</v>
          </cell>
          <cell r="C3165" t="str">
            <v>CJ</v>
          </cell>
          <cell r="D3165">
            <v>1.52</v>
          </cell>
        </row>
        <row r="3166">
          <cell r="A3166" t="str">
            <v>S.04.000.027499</v>
          </cell>
          <cell r="B3166" t="str">
            <v>Galvanização a frio (tinta rica em zinco)</v>
          </cell>
          <cell r="C3166" t="str">
            <v>L</v>
          </cell>
          <cell r="D3166">
            <v>327.66000000000003</v>
          </cell>
        </row>
        <row r="3167">
          <cell r="A3167" t="str">
            <v>S.04.000.027515</v>
          </cell>
          <cell r="B3167" t="str">
            <v>Placas pré-moldada em concreto dimensões (1,60x0,60x0,03m)</v>
          </cell>
          <cell r="C3167" t="str">
            <v>M</v>
          </cell>
          <cell r="D3167">
            <v>73.239999999999995</v>
          </cell>
        </row>
        <row r="3168">
          <cell r="A3168" t="str">
            <v>S.04.000.028017</v>
          </cell>
          <cell r="B3168" t="str">
            <v>Endurecedor superficial para concreto</v>
          </cell>
          <cell r="C3168" t="str">
            <v>KG</v>
          </cell>
          <cell r="D3168">
            <v>21.52</v>
          </cell>
        </row>
        <row r="3169">
          <cell r="A3169" t="str">
            <v>S.04.000.028073</v>
          </cell>
          <cell r="B3169" t="str">
            <v>Cola para piso vinílico</v>
          </cell>
          <cell r="C3169" t="str">
            <v>L</v>
          </cell>
          <cell r="D3169">
            <v>53</v>
          </cell>
        </row>
        <row r="3170">
          <cell r="A3170" t="str">
            <v>S.04.000.031142</v>
          </cell>
          <cell r="B3170" t="str">
            <v>Porta/balcão tipo basculante com acionamento manual - 3,50 x 1,50 m - BA-10</v>
          </cell>
          <cell r="C3170" t="str">
            <v>M2</v>
          </cell>
          <cell r="D3170">
            <v>1411.06</v>
          </cell>
        </row>
        <row r="3171">
          <cell r="A3171" t="str">
            <v>S.04.000.031215</v>
          </cell>
          <cell r="B3171" t="str">
            <v>Ferro trabalhado</v>
          </cell>
          <cell r="C3171" t="str">
            <v>KG</v>
          </cell>
          <cell r="D3171">
            <v>71.95</v>
          </cell>
        </row>
        <row r="3172">
          <cell r="A3172" t="str">
            <v>S.04.000.031547</v>
          </cell>
          <cell r="B3172" t="str">
            <v>Elevador para passageiros, uso interno com capacidade mínima de 600kg para duas paradas, portas unilaterais</v>
          </cell>
          <cell r="C3172" t="str">
            <v>CJ</v>
          </cell>
          <cell r="D3172">
            <v>116326.84</v>
          </cell>
        </row>
        <row r="3173">
          <cell r="A3173" t="str">
            <v>S.04.000.031548</v>
          </cell>
          <cell r="B3173" t="str">
            <v>Elevador para passageiros, uso interno com capacidade mínima de 600kg para três paradas, portas unilaterais</v>
          </cell>
          <cell r="C3173" t="str">
            <v>CJ</v>
          </cell>
          <cell r="D3173">
            <v>131435</v>
          </cell>
        </row>
        <row r="3174">
          <cell r="A3174" t="str">
            <v>S.04.000.031550</v>
          </cell>
          <cell r="B3174" t="str">
            <v>Elevador para passageiros, uso interno com capacidade mínima de 600kg para três paradas, portas bilaterais</v>
          </cell>
          <cell r="C3174" t="str">
            <v>CJ</v>
          </cell>
          <cell r="D3174">
            <v>136827.41</v>
          </cell>
        </row>
        <row r="3175">
          <cell r="A3175" t="str">
            <v>S.04.000.031551</v>
          </cell>
          <cell r="B3175" t="str">
            <v>Elevador para passageiros, uso interno com capacidade mínima de 600kg para quatro paradas, portas bilaterais</v>
          </cell>
          <cell r="C3175" t="str">
            <v>CJ</v>
          </cell>
          <cell r="D3175">
            <v>147515.47</v>
          </cell>
        </row>
        <row r="3176">
          <cell r="A3176" t="str">
            <v>S.04.000.031552</v>
          </cell>
          <cell r="B3176" t="str">
            <v>Elevador para passageiros, uso interno com capacidade mínima de 600kg para quatro paradas, portas unilaterais</v>
          </cell>
          <cell r="C3176" t="str">
            <v>CJ</v>
          </cell>
          <cell r="D3176">
            <v>142590</v>
          </cell>
        </row>
        <row r="3177">
          <cell r="A3177" t="str">
            <v>S.04.000.031554</v>
          </cell>
          <cell r="B3177" t="str">
            <v>Fornecimento e instalação de vidro laminado 5+5mm, inclusive acessórios em alumínio</v>
          </cell>
          <cell r="C3177" t="str">
            <v>M2</v>
          </cell>
          <cell r="D3177">
            <v>937.88</v>
          </cell>
        </row>
        <row r="3178">
          <cell r="A3178" t="str">
            <v>S.04.000.031686</v>
          </cell>
          <cell r="B3178" t="str">
            <v>Tela alambrado soldada galvanizada fio 3,0mm, malha 5 x 15 cm</v>
          </cell>
          <cell r="C3178" t="str">
            <v>M2</v>
          </cell>
          <cell r="D3178">
            <v>32.909999999999997</v>
          </cell>
        </row>
        <row r="3179">
          <cell r="A3179" t="str">
            <v>S.04.000.031731</v>
          </cell>
          <cell r="B3179" t="str">
            <v>Dobradiça em aço cromado com pino e bola em aço de 3 1/2´ x 3´</v>
          </cell>
          <cell r="C3179" t="str">
            <v>UN</v>
          </cell>
          <cell r="D3179">
            <v>21.61</v>
          </cell>
        </row>
        <row r="3180">
          <cell r="A3180" t="str">
            <v>S.04.000.031733</v>
          </cell>
          <cell r="B3180" t="str">
            <v>Dobradiça 03 estágios ferro galvanizado DN 1´ x 4´</v>
          </cell>
          <cell r="C3180" t="str">
            <v>UN</v>
          </cell>
          <cell r="D3180">
            <v>44.6</v>
          </cell>
        </row>
        <row r="3181">
          <cell r="A3181" t="str">
            <v>S.04.000.032569</v>
          </cell>
          <cell r="B3181" t="str">
            <v>Granito com espessura de 2cm e acabamento polido</v>
          </cell>
          <cell r="C3181" t="str">
            <v>M2</v>
          </cell>
          <cell r="D3181">
            <v>473.73</v>
          </cell>
        </row>
        <row r="3182">
          <cell r="A3182" t="str">
            <v>S.04.000.032570</v>
          </cell>
          <cell r="B3182" t="str">
            <v>Granito com espessura de 3cm e acabamento polido</v>
          </cell>
          <cell r="C3182" t="str">
            <v>M2</v>
          </cell>
          <cell r="D3182">
            <v>844</v>
          </cell>
        </row>
        <row r="3183">
          <cell r="A3183" t="str">
            <v>S.04.000.033032</v>
          </cell>
          <cell r="B3183" t="str">
            <v>Lambri em madeira macho/fêmea 10 x 1 cm, exceto pinus</v>
          </cell>
          <cell r="C3183" t="str">
            <v>M2</v>
          </cell>
          <cell r="D3183">
            <v>81</v>
          </cell>
        </row>
        <row r="3184">
          <cell r="A3184" t="str">
            <v>S.04.000.033562</v>
          </cell>
          <cell r="B3184" t="str">
            <v>Plaqueta laminada para revestimento em áreas internas e externas</v>
          </cell>
          <cell r="C3184" t="str">
            <v>M2</v>
          </cell>
          <cell r="D3184">
            <v>36.15</v>
          </cell>
        </row>
        <row r="3185">
          <cell r="A3185" t="str">
            <v>S.04.000.034030</v>
          </cell>
          <cell r="B3185" t="str">
            <v>Fita crepe 25mm x 50m</v>
          </cell>
          <cell r="C3185" t="str">
            <v>UN</v>
          </cell>
          <cell r="D3185">
            <v>7.07</v>
          </cell>
        </row>
        <row r="3186">
          <cell r="A3186" t="str">
            <v>S.04.000.034045</v>
          </cell>
          <cell r="B3186" t="str">
            <v>Forro fibra mineral acústico, borda Square Lay-in, placas de 1250x625x16mm ou 625x625x16mm, pintura base poliester, estrutura de sustentação perfil ´T´; ref. Giorgian ou equivalente</v>
          </cell>
          <cell r="C3186" t="str">
            <v>M2</v>
          </cell>
          <cell r="D3186">
            <v>126.83</v>
          </cell>
        </row>
        <row r="3187">
          <cell r="A3187" t="str">
            <v>S.04.000.034078</v>
          </cell>
          <cell r="B3187" t="str">
            <v>Luminária retangular de embutir tipo calha aberta com aletas parabólicas para 2 lâmpadas fluorescentes tubulares, ref. 123232 BC da ARM, FAA04-E228 da Lumicenter, PL 377/24 da Prolumi ou equivalente</v>
          </cell>
          <cell r="C3187" t="str">
            <v>UN</v>
          </cell>
          <cell r="D3187">
            <v>135.68</v>
          </cell>
        </row>
        <row r="3188">
          <cell r="A3188" t="str">
            <v>S.04.000.036075</v>
          </cell>
          <cell r="B3188" t="str">
            <v>Junta elástica estrutural neoprene aplicada, ref. JJ2020F da Juntas Jeene</v>
          </cell>
          <cell r="C3188" t="str">
            <v>M</v>
          </cell>
          <cell r="D3188">
            <v>251.25</v>
          </cell>
        </row>
        <row r="3189">
          <cell r="A3189" t="str">
            <v>S.04.000.036701</v>
          </cell>
          <cell r="B3189" t="str">
            <v>Tampo para suporte rede voleibol / trave de futebol</v>
          </cell>
          <cell r="C3189" t="str">
            <v>UN</v>
          </cell>
          <cell r="D3189">
            <v>15.34</v>
          </cell>
        </row>
        <row r="3190">
          <cell r="A3190" t="str">
            <v>S.04.000.036702</v>
          </cell>
          <cell r="B3190" t="str">
            <v>Rede para volei em poliamida (nylon), malha de 10x10cm, fio com espessura de 2mm, com 4 faixas de arremate em lona</v>
          </cell>
          <cell r="C3190" t="str">
            <v>UN</v>
          </cell>
          <cell r="D3190">
            <v>183.23</v>
          </cell>
        </row>
        <row r="3191">
          <cell r="A3191" t="str">
            <v>S.04.000.036703</v>
          </cell>
          <cell r="B3191" t="str">
            <v>Poste para voleibol oficial, galvanizado, com pintura em esmalte na cor verde, completo</v>
          </cell>
          <cell r="C3191" t="str">
            <v>PAR</v>
          </cell>
          <cell r="D3191">
            <v>1148.07</v>
          </cell>
        </row>
        <row r="3192">
          <cell r="A3192" t="str">
            <v>S.04.000.038009</v>
          </cell>
          <cell r="B3192" t="str">
            <v>Selador para pintura latex</v>
          </cell>
          <cell r="C3192" t="str">
            <v>L</v>
          </cell>
          <cell r="D3192">
            <v>12.24</v>
          </cell>
        </row>
        <row r="3193">
          <cell r="A3193" t="str">
            <v>S.04.000.038010</v>
          </cell>
          <cell r="B3193" t="str">
            <v>Lixa carbeto de silício de 7´</v>
          </cell>
          <cell r="C3193" t="str">
            <v>UN</v>
          </cell>
          <cell r="D3193">
            <v>4.87</v>
          </cell>
        </row>
        <row r="3194">
          <cell r="A3194" t="str">
            <v>S.04.000.039006</v>
          </cell>
          <cell r="B3194" t="str">
            <v>Adesivo/selador à base de emulsão PVA/acrílica, ref. KZ Heydi da Viapol, Denverfix da Denver ou equivalente</v>
          </cell>
          <cell r="C3194" t="str">
            <v>KG</v>
          </cell>
          <cell r="D3194">
            <v>14.9</v>
          </cell>
        </row>
        <row r="3195">
          <cell r="A3195" t="str">
            <v>S.04.000.039086</v>
          </cell>
          <cell r="B3195" t="str">
            <v>Placa de sinalização em PVC expandido de 70x20cm, espessura 3mm, adesivo dupla face sobre todo o verso</v>
          </cell>
          <cell r="C3195" t="str">
            <v>UN</v>
          </cell>
          <cell r="D3195">
            <v>205.3</v>
          </cell>
        </row>
        <row r="3196">
          <cell r="A3196" t="str">
            <v>S.04.000.042631</v>
          </cell>
          <cell r="B3196" t="str">
            <v>Cantoneira em aço galvanizado de 2" x 2" x 1/8"</v>
          </cell>
          <cell r="C3196" t="str">
            <v>M</v>
          </cell>
          <cell r="D3196">
            <v>41.05</v>
          </cell>
        </row>
        <row r="3197">
          <cell r="A3197" t="str">
            <v>S.04.000.042634</v>
          </cell>
          <cell r="B3197" t="str">
            <v>Trilho chapa 50x60x1,9mm galvanizado para porta de correr</v>
          </cell>
          <cell r="C3197" t="str">
            <v>M</v>
          </cell>
          <cell r="D3197">
            <v>57.14</v>
          </cell>
        </row>
        <row r="3198">
          <cell r="A3198" t="str">
            <v>S.04.000.042635</v>
          </cell>
          <cell r="B3198" t="str">
            <v>Rodizio em aço duplo de 1 1/2"</v>
          </cell>
          <cell r="C3198" t="str">
            <v>UN</v>
          </cell>
          <cell r="D3198">
            <v>23.68</v>
          </cell>
        </row>
        <row r="3199">
          <cell r="A3199" t="str">
            <v>S.04.000.046214</v>
          </cell>
          <cell r="B3199" t="str">
            <v>Sensor presença com fotocélula, bivolt, para iluminação teto, alcance 6m,120°, tempo de desligamento 1 ou 4 minutos</v>
          </cell>
          <cell r="C3199" t="str">
            <v>UN</v>
          </cell>
          <cell r="D3199">
            <v>36.99</v>
          </cell>
        </row>
        <row r="3200">
          <cell r="A3200" t="str">
            <v>S.04.000.049579</v>
          </cell>
          <cell r="B3200" t="str">
            <v>Serra circular</v>
          </cell>
          <cell r="C3200" t="str">
            <v>H</v>
          </cell>
          <cell r="D3200">
            <v>0.87</v>
          </cell>
        </row>
        <row r="3201">
          <cell r="A3201" t="str">
            <v>S.04.000.062028</v>
          </cell>
          <cell r="B3201" t="str">
            <v>Baguete plástico tipo Tarucel, D= 6 mm</v>
          </cell>
          <cell r="C3201" t="str">
            <v>M</v>
          </cell>
          <cell r="D3201">
            <v>0.17</v>
          </cell>
        </row>
        <row r="3202">
          <cell r="A3202" t="str">
            <v>S.04.000.062553</v>
          </cell>
          <cell r="B3202" t="str">
            <v>Anel borracha para tubo PVC 40mm (1 1/2´)</v>
          </cell>
          <cell r="C3202" t="str">
            <v>UN</v>
          </cell>
          <cell r="D3202">
            <v>1.43</v>
          </cell>
        </row>
        <row r="3203">
          <cell r="A3203" t="str">
            <v>S.04.000.065610</v>
          </cell>
          <cell r="B3203" t="str">
            <v>Cuba em aço inoxidável simples de 600x500x300mm, AISI 304, liga 18,8 e chapa 22</v>
          </cell>
          <cell r="C3203" t="str">
            <v>UN</v>
          </cell>
          <cell r="D3203">
            <v>830.01</v>
          </cell>
        </row>
        <row r="3204">
          <cell r="A3204" t="str">
            <v>S.04.000.065676</v>
          </cell>
          <cell r="B3204" t="str">
            <v>Tampo em MDF de 25 mm de espessura com laminado melamínico</v>
          </cell>
          <cell r="C3204" t="str">
            <v>M2</v>
          </cell>
          <cell r="D3204">
            <v>1600.89</v>
          </cell>
        </row>
        <row r="3205">
          <cell r="A3205" t="str">
            <v>S.04.000.066171</v>
          </cell>
          <cell r="B3205" t="str">
            <v>Ducha higiênica com registro, ref. Belle Epoque Light 1984 C51 da Deca, Delicatta 10906 da Docol, Aquarius 2195-A da Fabrimar ou equivalente</v>
          </cell>
          <cell r="C3205" t="str">
            <v>UN</v>
          </cell>
          <cell r="D3205">
            <v>346.01</v>
          </cell>
        </row>
        <row r="3206">
          <cell r="A3206" t="str">
            <v>S.04.000.069500</v>
          </cell>
          <cell r="B3206" t="str">
            <v>Solução limpadora diluída em água</v>
          </cell>
          <cell r="C3206" t="str">
            <v>L</v>
          </cell>
          <cell r="D3206">
            <v>2.31</v>
          </cell>
        </row>
        <row r="3207">
          <cell r="A3207" t="str">
            <v>S.04.000.069508</v>
          </cell>
          <cell r="B3207" t="str">
            <v>Solda liga chumbo e estanho de 70x30</v>
          </cell>
          <cell r="C3207" t="str">
            <v>KG</v>
          </cell>
          <cell r="D3207">
            <v>191.24</v>
          </cell>
        </row>
        <row r="3208">
          <cell r="A3208" t="str">
            <v>S.04.000.069569</v>
          </cell>
          <cell r="B3208" t="str">
            <v>Parafuso francês 5/16´ x 3/4´ com porca e arruela galvanizadas</v>
          </cell>
          <cell r="C3208" t="str">
            <v>CJ</v>
          </cell>
          <cell r="D3208">
            <v>0.83</v>
          </cell>
        </row>
        <row r="3209">
          <cell r="A3209" t="str">
            <v>S.04.000.080135</v>
          </cell>
          <cell r="B3209" t="str">
            <v>Lixadeira elétrica</v>
          </cell>
          <cell r="C3209" t="str">
            <v>H</v>
          </cell>
          <cell r="D3209">
            <v>1.1399999999999999</v>
          </cell>
        </row>
        <row r="3210">
          <cell r="A3210" t="str">
            <v>S.04.000.080173</v>
          </cell>
          <cell r="B3210" t="str">
            <v>Rolo compactador liso de 1000 kg</v>
          </cell>
          <cell r="C3210" t="str">
            <v>H</v>
          </cell>
          <cell r="D3210">
            <v>29.87</v>
          </cell>
        </row>
        <row r="3211">
          <cell r="A3211" t="str">
            <v>S.04.000.080237</v>
          </cell>
          <cell r="B3211" t="str">
            <v>Máquina de lavagem a pressão tipo Vap (água fria, pressão 1700PSI)</v>
          </cell>
          <cell r="C3211" t="str">
            <v>H</v>
          </cell>
          <cell r="D3211">
            <v>2.37</v>
          </cell>
        </row>
        <row r="3212">
          <cell r="A3212" t="str">
            <v>S.04.000.080341</v>
          </cell>
          <cell r="B3212" t="str">
            <v>Placa vibratória - 60 kg</v>
          </cell>
          <cell r="C3212" t="str">
            <v>H</v>
          </cell>
          <cell r="D3212">
            <v>4.4800000000000004</v>
          </cell>
        </row>
        <row r="3213">
          <cell r="A3213" t="str">
            <v>S.04.000.081346</v>
          </cell>
          <cell r="B3213" t="str">
            <v>Motosserra a gasolina portátil tipo 60 cilindradas; ref. mod.61 da Husqvarna ou equivalente</v>
          </cell>
          <cell r="C3213" t="str">
            <v>H</v>
          </cell>
          <cell r="D3213">
            <v>25.6</v>
          </cell>
        </row>
        <row r="3214">
          <cell r="A3214" t="str">
            <v>S.04.000.081349</v>
          </cell>
          <cell r="B3214" t="str">
            <v>Caminhão MUNCK 3 toneladas</v>
          </cell>
          <cell r="C3214" t="str">
            <v>H</v>
          </cell>
          <cell r="D3214">
            <v>173.63</v>
          </cell>
        </row>
        <row r="3215">
          <cell r="A3215" t="str">
            <v>S.04.000.081350</v>
          </cell>
          <cell r="B3215" t="str">
            <v>Caminhão MUNCK 15 toneladas</v>
          </cell>
          <cell r="C3215" t="str">
            <v>H</v>
          </cell>
          <cell r="D3215">
            <v>238.46</v>
          </cell>
        </row>
        <row r="3216">
          <cell r="A3216" t="str">
            <v>S.04.000.081351</v>
          </cell>
          <cell r="B3216" t="str">
            <v>Caminhão guindaste sobre pneus com capacidade de carga de 25 Toneladas</v>
          </cell>
          <cell r="C3216" t="str">
            <v>H</v>
          </cell>
          <cell r="D3216">
            <v>258.17</v>
          </cell>
        </row>
        <row r="3217">
          <cell r="A3217" t="str">
            <v>S.04.000.081352</v>
          </cell>
          <cell r="B3217" t="str">
            <v>Caminhão guindaste sobre pneus com capacidade de carga de 30 Toneladas</v>
          </cell>
          <cell r="C3217" t="str">
            <v>H</v>
          </cell>
          <cell r="D3217">
            <v>278.37</v>
          </cell>
        </row>
        <row r="3218">
          <cell r="A3218" t="str">
            <v>S.04.000.090258</v>
          </cell>
          <cell r="B3218" t="str">
            <v>Tela tipo mosquiteira em arame galvanizado malha 14, fio 30, abertura 1,5 mm, com requadro em perfis e chapas de ferro galvanizado - removível</v>
          </cell>
          <cell r="C3218" t="str">
            <v>M2</v>
          </cell>
          <cell r="D3218">
            <v>1049.58</v>
          </cell>
        </row>
        <row r="3219">
          <cell r="A3219" t="str">
            <v>S.05.000.009700</v>
          </cell>
          <cell r="B3219" t="str">
            <v>Defensa metálica semimaleável simples</v>
          </cell>
          <cell r="C3219" t="str">
            <v>M</v>
          </cell>
          <cell r="D3219">
            <v>311.83</v>
          </cell>
        </row>
        <row r="3220">
          <cell r="A3220" t="str">
            <v>S.05.000.020219</v>
          </cell>
          <cell r="B3220" t="str">
            <v>Estaca pré-moldada cravada para 70T</v>
          </cell>
          <cell r="C3220" t="str">
            <v>M</v>
          </cell>
          <cell r="D3220">
            <v>184.67</v>
          </cell>
        </row>
        <row r="3221">
          <cell r="A3221" t="str">
            <v>S.05.000.020220</v>
          </cell>
          <cell r="B3221" t="str">
            <v>Estaca tipo Raiz, diâmetro de 20 cm para 50 t, com perfuração em rocha (sem fornecimento de materiais)</v>
          </cell>
          <cell r="C3221" t="str">
            <v>M</v>
          </cell>
          <cell r="D3221">
            <v>679.24</v>
          </cell>
        </row>
        <row r="3222">
          <cell r="A3222" t="str">
            <v>S.05.000.020276</v>
          </cell>
          <cell r="B3222" t="str">
            <v>Estaca tipo Raiz, diâmetro de 15 cm para 25 t, em rocha</v>
          </cell>
          <cell r="C3222" t="str">
            <v>M</v>
          </cell>
          <cell r="D3222">
            <v>592</v>
          </cell>
        </row>
        <row r="3223">
          <cell r="A3223" t="str">
            <v>S.05.000.020356</v>
          </cell>
          <cell r="B3223" t="str">
            <v>Tela em polietileno para proteção de fachada, trama de 2,2mm</v>
          </cell>
          <cell r="C3223" t="str">
            <v>M2</v>
          </cell>
          <cell r="D3223">
            <v>2.64</v>
          </cell>
        </row>
        <row r="3224">
          <cell r="A3224" t="str">
            <v>S.05.000.020392</v>
          </cell>
          <cell r="B3224" t="str">
            <v>Hidrojateamento para limpeza de superfície, por meio de jato d´água de alta pressão</v>
          </cell>
          <cell r="C3224" t="str">
            <v>M2</v>
          </cell>
          <cell r="D3224">
            <v>6.2</v>
          </cell>
        </row>
        <row r="3225">
          <cell r="A3225" t="str">
            <v>S.05.000.021023</v>
          </cell>
          <cell r="B3225" t="str">
            <v>Sarrafo de pinus, 1´ x 4´ - bruto</v>
          </cell>
          <cell r="C3225" t="str">
            <v>M</v>
          </cell>
          <cell r="D3225">
            <v>3.45</v>
          </cell>
        </row>
        <row r="3226">
          <cell r="A3226" t="str">
            <v>S.05.000.021048</v>
          </cell>
          <cell r="B3226" t="str">
            <v>Ripa de imbuia 3,5 x 1,5 cm</v>
          </cell>
          <cell r="C3226" t="str">
            <v>M</v>
          </cell>
          <cell r="D3226">
            <v>4.78</v>
          </cell>
        </row>
        <row r="3227">
          <cell r="A3227" t="str">
            <v>S.05.000.021049</v>
          </cell>
          <cell r="B3227" t="str">
            <v>Moldura de 3 cm, guarnição em padrão Imbuia - tipo meia</v>
          </cell>
          <cell r="C3227" t="str">
            <v>M</v>
          </cell>
          <cell r="D3227">
            <v>47.82</v>
          </cell>
        </row>
        <row r="3228">
          <cell r="A3228" t="str">
            <v>S.05.000.021061</v>
          </cell>
          <cell r="B3228" t="str">
            <v>Tábua de pinus, 1´ x 12´ - bruta</v>
          </cell>
          <cell r="C3228" t="str">
            <v>M</v>
          </cell>
          <cell r="D3228">
            <v>12.51</v>
          </cell>
        </row>
        <row r="3229">
          <cell r="A3229" t="str">
            <v>S.05.000.021062</v>
          </cell>
          <cell r="B3229" t="str">
            <v>Pontalete de pinus, 3´ x 3´ - bruto</v>
          </cell>
          <cell r="C3229" t="str">
            <v>M</v>
          </cell>
          <cell r="D3229">
            <v>6.81</v>
          </cell>
        </row>
        <row r="3230">
          <cell r="A3230" t="str">
            <v>S.05.000.021100</v>
          </cell>
          <cell r="B3230" t="str">
            <v>Pré misturado a quente</v>
          </cell>
          <cell r="C3230" t="str">
            <v>T</v>
          </cell>
          <cell r="D3230">
            <v>551.66999999999996</v>
          </cell>
        </row>
        <row r="3231">
          <cell r="A3231" t="str">
            <v>S.05.000.021101</v>
          </cell>
          <cell r="B3231" t="str">
            <v>Pré misturado a frio</v>
          </cell>
          <cell r="C3231" t="str">
            <v>T</v>
          </cell>
          <cell r="D3231">
            <v>685.68</v>
          </cell>
        </row>
        <row r="3232">
          <cell r="A3232" t="str">
            <v>S.05.000.024121</v>
          </cell>
          <cell r="B3232" t="str">
            <v>Manta asfáltica com armadura poliéster tipo III, esp.4 mm anti raiz, ref. Torodin Anti Raiz Viapol - instalado</v>
          </cell>
          <cell r="C3232" t="str">
            <v>M2</v>
          </cell>
          <cell r="D3232">
            <v>113.27</v>
          </cell>
        </row>
        <row r="3233">
          <cell r="A3233" t="str">
            <v>S.05.000.026500</v>
          </cell>
          <cell r="B3233" t="str">
            <v>Tela em aço inoxidável 430, perfurada, espessura de 1,6mm, diâmetro do furo 17mm</v>
          </cell>
          <cell r="C3233" t="str">
            <v>M2</v>
          </cell>
          <cell r="D3233">
            <v>213.28</v>
          </cell>
        </row>
        <row r="3234">
          <cell r="A3234" t="str">
            <v>S.05.000.026515</v>
          </cell>
          <cell r="B3234" t="str">
            <v>Parafuso auto-atarraxante com cabeça panela e bucha de nylon S-8</v>
          </cell>
          <cell r="C3234" t="str">
            <v>UN</v>
          </cell>
          <cell r="D3234">
            <v>0.86</v>
          </cell>
        </row>
        <row r="3235">
          <cell r="A3235" t="str">
            <v>S.05.000.026607</v>
          </cell>
          <cell r="B3235" t="str">
            <v>Grelha tipo boca de leão em ferro fundido ductil, articulada, classe mín. 250 - 25T, medidas aproximadas: 810x270mm - NBR 10160</v>
          </cell>
          <cell r="C3235" t="str">
            <v>UN</v>
          </cell>
          <cell r="D3235">
            <v>345.05</v>
          </cell>
        </row>
        <row r="3236">
          <cell r="A3236" t="str">
            <v>S.05.000.026608</v>
          </cell>
          <cell r="B3236" t="str">
            <v>Ferro perfilado trabalhado</v>
          </cell>
          <cell r="C3236" t="str">
            <v>KG</v>
          </cell>
          <cell r="D3236">
            <v>15.86</v>
          </cell>
        </row>
        <row r="3237">
          <cell r="A3237" t="str">
            <v>S.05.000.027511</v>
          </cell>
          <cell r="B3237" t="str">
            <v>Chapéu tipo chinês para duto galvanizado de 35cm, bitola 22, para exaustor</v>
          </cell>
          <cell r="C3237" t="str">
            <v>UN</v>
          </cell>
          <cell r="D3237">
            <v>95.51</v>
          </cell>
        </row>
        <row r="3238">
          <cell r="A3238" t="str">
            <v>S.05.000.028002</v>
          </cell>
          <cell r="B3238" t="str">
            <v>Solvente para materiais base epóxi</v>
          </cell>
          <cell r="C3238" t="str">
            <v>L</v>
          </cell>
          <cell r="D3238">
            <v>37.06</v>
          </cell>
        </row>
        <row r="3239">
          <cell r="A3239" t="str">
            <v>S.05.000.032432</v>
          </cell>
          <cell r="B3239" t="str">
            <v>Caixilho em alumínio anodizado comum, fixo sem ventilação permanente, H= 1,00m, L= 1,20m, rerfil 30 - sem vidros</v>
          </cell>
          <cell r="C3239" t="str">
            <v>M2</v>
          </cell>
          <cell r="D3239">
            <v>713.38</v>
          </cell>
        </row>
        <row r="3240">
          <cell r="A3240" t="str">
            <v>S.05.000.032433</v>
          </cell>
          <cell r="B3240" t="str">
            <v>Caixilho de alumínio anodizado comum, tipo maxim-ar, H= 0,90m, L- 1,20m, linha 30 - sem vidros</v>
          </cell>
          <cell r="C3240" t="str">
            <v>M2</v>
          </cell>
          <cell r="D3240">
            <v>981.6</v>
          </cell>
        </row>
        <row r="3241">
          <cell r="A3241" t="str">
            <v>S.05.000.035587</v>
          </cell>
          <cell r="B3241" t="str">
            <v>Piso podotátil colorido intertravado, tipo alerta ou direcional, espessura de 6 cm</v>
          </cell>
          <cell r="C3241" t="str">
            <v>M2</v>
          </cell>
          <cell r="D3241">
            <v>72.03</v>
          </cell>
        </row>
        <row r="3242">
          <cell r="A3242" t="str">
            <v>S.05.000.036031</v>
          </cell>
          <cell r="B3242" t="str">
            <v>Junta plástica de dilatação para pisos de 3/4´x 1/8´ (17 x 3 mm)</v>
          </cell>
          <cell r="C3242" t="str">
            <v>M</v>
          </cell>
          <cell r="D3242">
            <v>1.58</v>
          </cell>
        </row>
        <row r="3243">
          <cell r="A3243" t="str">
            <v>S.05.000.036705</v>
          </cell>
          <cell r="B3243" t="str">
            <v>Mastro para bandeira em aço galvanizado completo engastado, altura livre de 9,00 m</v>
          </cell>
          <cell r="C3243" t="str">
            <v>CJ</v>
          </cell>
          <cell r="D3243">
            <v>3566.87</v>
          </cell>
        </row>
        <row r="3244">
          <cell r="A3244" t="str">
            <v>S.05.000.036714</v>
          </cell>
          <cell r="B3244" t="str">
            <v>Mastro para bandeira em aço galvanizado completo engastado, altura livre de 7,00 m</v>
          </cell>
          <cell r="C3244" t="str">
            <v>UN</v>
          </cell>
          <cell r="D3244">
            <v>1691.05</v>
          </cell>
        </row>
        <row r="3245">
          <cell r="A3245" t="str">
            <v>S.05.000.038556</v>
          </cell>
          <cell r="B3245" t="str">
            <v>Árvore ornamental tipo Quaresmeira (Tibouchina Granulosa) - h= 1,50 / 2,00m</v>
          </cell>
          <cell r="C3245" t="str">
            <v>UN</v>
          </cell>
          <cell r="D3245">
            <v>36.85</v>
          </cell>
        </row>
        <row r="3246">
          <cell r="A3246" t="str">
            <v>S.05.000.039039</v>
          </cell>
          <cell r="B3246" t="str">
            <v>Argamassa mista com areia grossa 1:2:8</v>
          </cell>
          <cell r="C3246" t="str">
            <v>M3</v>
          </cell>
          <cell r="D3246">
            <v>582.22</v>
          </cell>
        </row>
        <row r="3247">
          <cell r="A3247" t="str">
            <v>S.05.000.039040</v>
          </cell>
          <cell r="B3247" t="str">
            <v>Argamassa de cimento e areia - média 1:5</v>
          </cell>
          <cell r="C3247" t="str">
            <v>M3</v>
          </cell>
          <cell r="D3247">
            <v>518.78</v>
          </cell>
        </row>
        <row r="3248">
          <cell r="A3248" t="str">
            <v>S.05.000.039104</v>
          </cell>
          <cell r="B3248" t="str">
            <v>Placa de identificação para estacionamento (placa+poste+base), com desenho universal de acessibilidade, tipo pedestal</v>
          </cell>
          <cell r="C3248" t="str">
            <v>CJ</v>
          </cell>
          <cell r="D3248">
            <v>685.28</v>
          </cell>
        </row>
        <row r="3249">
          <cell r="A3249" t="str">
            <v>S.05.000.040132</v>
          </cell>
          <cell r="B3249" t="str">
            <v>Poste telecônico reto em aço galvanizado a fogo, altura de 7 m, com base, chumbadores, porcas e arruelas</v>
          </cell>
          <cell r="C3249" t="str">
            <v>UN</v>
          </cell>
          <cell r="D3249">
            <v>1313.03</v>
          </cell>
        </row>
        <row r="3250">
          <cell r="A3250" t="str">
            <v>S.05.000.065621</v>
          </cell>
          <cell r="B3250" t="str">
            <v>Cuba em aço inoxidável simples de 600x500x400mm, AISI 304, liga 18,8 e chapa 22</v>
          </cell>
          <cell r="C3250" t="str">
            <v>UN</v>
          </cell>
          <cell r="D3250">
            <v>1130.52</v>
          </cell>
        </row>
        <row r="3251">
          <cell r="A3251" t="str">
            <v>S.05.000.090089</v>
          </cell>
          <cell r="B3251" t="str">
            <v>Cubículo de medição blindado de média tensão, completo, uso abrigado, classe 15 kV, ref. Piccolo Gimi, Beguin ou equivalente</v>
          </cell>
          <cell r="C3251" t="str">
            <v>CJ</v>
          </cell>
          <cell r="D3251">
            <v>133409.85999999999</v>
          </cell>
        </row>
        <row r="3252">
          <cell r="A3252" t="str">
            <v>S.05.000.093275</v>
          </cell>
          <cell r="B3252" t="str">
            <v>Retirada de estrutura metálica</v>
          </cell>
          <cell r="C3252" t="str">
            <v>KG</v>
          </cell>
          <cell r="D3252">
            <v>2.04</v>
          </cell>
        </row>
        <row r="3253">
          <cell r="A3253" t="str">
            <v>S.06.000.009687</v>
          </cell>
          <cell r="B3253" t="str">
            <v>Caminhão carroceria fixa aberta madeira, capacidade 5T - 160CV - PBT*8250, capacidade máxima de tração 11T - Diesel</v>
          </cell>
          <cell r="C3253" t="str">
            <v>H</v>
          </cell>
          <cell r="D3253">
            <v>140.49</v>
          </cell>
        </row>
        <row r="3254">
          <cell r="A3254" t="str">
            <v>S.06.000.011700</v>
          </cell>
          <cell r="B3254" t="str">
            <v>Escoramento com estacas pranchas metálicas - profundidade até 4 m</v>
          </cell>
          <cell r="C3254" t="str">
            <v>M2</v>
          </cell>
          <cell r="D3254">
            <v>295.95999999999998</v>
          </cell>
        </row>
        <row r="3255">
          <cell r="A3255" t="str">
            <v>S.06.000.011701</v>
          </cell>
          <cell r="B3255" t="str">
            <v>Escoramento com estacas pranchas metálicas - profundidade até 6 m</v>
          </cell>
          <cell r="C3255" t="str">
            <v>M2</v>
          </cell>
          <cell r="D3255">
            <v>310</v>
          </cell>
        </row>
        <row r="3256">
          <cell r="A3256" t="str">
            <v>S.06.000.011702</v>
          </cell>
          <cell r="B3256" t="str">
            <v>Escoramento com estacas pranchas metálicas - profundidade até 8 m</v>
          </cell>
          <cell r="C3256" t="str">
            <v>M2</v>
          </cell>
          <cell r="D3256">
            <v>332.85</v>
          </cell>
        </row>
        <row r="3257">
          <cell r="A3257" t="str">
            <v>S.06.000.028076</v>
          </cell>
          <cell r="B3257" t="str">
            <v>Aparelho corte oxiacetileno</v>
          </cell>
          <cell r="C3257" t="str">
            <v>H</v>
          </cell>
          <cell r="D3257">
            <v>1.84</v>
          </cell>
        </row>
        <row r="3258">
          <cell r="A3258" t="str">
            <v>S.06.000.061088</v>
          </cell>
          <cell r="B3258" t="str">
            <v>Junta Gibault em ferro fundido, DN= 80mm completa</v>
          </cell>
          <cell r="C3258" t="str">
            <v>UN</v>
          </cell>
          <cell r="D3258">
            <v>300.49</v>
          </cell>
        </row>
        <row r="3259">
          <cell r="A3259" t="str">
            <v>S.06.000.061089</v>
          </cell>
          <cell r="B3259" t="str">
            <v>Junta Gibault em ferro fundido, DN= 100 mm completa</v>
          </cell>
          <cell r="C3259" t="str">
            <v>UN</v>
          </cell>
          <cell r="D3259">
            <v>344.03</v>
          </cell>
        </row>
        <row r="3260">
          <cell r="A3260" t="str">
            <v>S.06.000.067004</v>
          </cell>
          <cell r="B3260" t="str">
            <v>Escavação e carga mecanizada em campo aberto com rompedor hidráulico, em rocha</v>
          </cell>
          <cell r="C3260" t="str">
            <v>M3</v>
          </cell>
          <cell r="D3260">
            <v>268.20999999999998</v>
          </cell>
        </row>
        <row r="3261">
          <cell r="A3261" t="str">
            <v>S.06.000.080349</v>
          </cell>
          <cell r="B3261" t="str">
            <v>Veículo leve 4 portas - 65 a 80cv - Fiat Pálio ou similar</v>
          </cell>
          <cell r="C3261" t="str">
            <v>H</v>
          </cell>
          <cell r="D3261">
            <v>40.619999999999997</v>
          </cell>
        </row>
        <row r="3262">
          <cell r="A3262" t="str">
            <v>S.07.000.009521</v>
          </cell>
          <cell r="B3262" t="str">
            <v>Grupo gerador - 2,5/3 kVA</v>
          </cell>
          <cell r="C3262" t="str">
            <v>H</v>
          </cell>
          <cell r="D3262">
            <v>4.13</v>
          </cell>
        </row>
        <row r="3263">
          <cell r="A3263" t="str">
            <v>S.07.000.009675</v>
          </cell>
          <cell r="B3263" t="str">
            <v>Martelete perfurador/rompedor elétrico - 1,5 kW</v>
          </cell>
          <cell r="C3263" t="str">
            <v>H</v>
          </cell>
          <cell r="D3263">
            <v>0.8</v>
          </cell>
        </row>
        <row r="3264">
          <cell r="A3264" t="str">
            <v>S.07.000.009800</v>
          </cell>
          <cell r="B3264" t="str">
            <v>Bate-estaca hidráulico para defensas montado em caminhão guindauto com capacidade de 20 t.m e carroceria de 4 t - 136 kW</v>
          </cell>
          <cell r="C3264" t="str">
            <v>H</v>
          </cell>
          <cell r="D3264">
            <v>349.48</v>
          </cell>
        </row>
        <row r="3265">
          <cell r="A3265" t="str">
            <v>S.07.000.080230</v>
          </cell>
          <cell r="B3265" t="str">
            <v>Pá-carregadeira sobre pneus, potência 120 a 122HP (88,5 a 119 kW) capacidade da caçamba de 1,7 a 5,0m³, ref. CAT924G da CATERPILLAR</v>
          </cell>
          <cell r="C3265" t="str">
            <v>H</v>
          </cell>
          <cell r="D3265">
            <v>297.83999999999997</v>
          </cell>
        </row>
        <row r="3266">
          <cell r="A3266" t="str">
            <v>S.07.000.080308</v>
          </cell>
          <cell r="B3266" t="str">
            <v>Transporte de material asfáltico, com caminhão com capacidade de 20000l em rodovia pavimentada para distância médias de transporte igual ou inferior a 100km. af_02/2016</v>
          </cell>
          <cell r="C3266" t="str">
            <v>TxKM</v>
          </cell>
          <cell r="D3266">
            <v>1.81</v>
          </cell>
        </row>
        <row r="3267">
          <cell r="A3267" t="str">
            <v>S.08.000.000001</v>
          </cell>
          <cell r="B3267" t="str">
            <v>Chapa em microfibra MDF cru, espessura de 2mm</v>
          </cell>
          <cell r="C3267" t="str">
            <v>M2</v>
          </cell>
          <cell r="D3267">
            <v>75.260000000000005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Izabel Secilia de Oliveira" id="{7E8F0121-B30E-4663-8C68-2842B48A7352}" userId="Izabel Secilia de Oliveira" providerId="None"/>
  <person displayName="Izabel Secilia de Oliveira" id="{D1C3DD40-1741-4B25-9973-774FA2F9CAA5}" userId="S::izabel@jsoconstrucoes.com.br::b8339c55-0cd3-4386-8140-512167ece383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3-08-03T13:37:56.26" personId="{D1C3DD40-1741-4B25-9973-774FA2F9CAA5}" id="{BD09B837-B152-4B7D-8991-4FA24AC940C1}">
    <text>ADD. REFORÇO DO ESPIGÃO, LIGAR PARA O RICARDO</text>
  </threadedComment>
  <threadedComment ref="F41" dT="2023-01-24T19:08:53.48" personId="{7E8F0121-B30E-4663-8C68-2842B48A7352}" id="{2541D4BB-26E5-4AE2-B9C0-E266EF80DA31}">
    <text xml:space="preserve">Foram levantadas 3 portas (WC Pne, san fem e san masc)
</text>
  </threadedComment>
  <threadedComment ref="C70" dT="2023-08-04T15:39:55.13" personId="{D1C3DD40-1741-4B25-9973-774FA2F9CAA5}" id="{03FF3E71-33C8-45F5-B51A-5503E72AAEEA}">
    <text xml:space="preserve">Colocar 10cm de espessura </text>
  </threadedComment>
  <threadedComment ref="C70" dT="2023-08-04T17:52:01.97" personId="{D1C3DD40-1741-4B25-9973-774FA2F9CAA5}" id="{473E8672-5FAA-4DE1-B347-1DB526945BE5}" parentId="{03FF3E71-33C8-45F5-B51A-5503E72AAEEA}">
    <text xml:space="preserve">PERGUNTAR O QUE SÃO OS 10CM PQ EU ESQUECI </text>
  </threadedComment>
  <threadedComment ref="C83" dT="2023-08-04T15:42:55.54" personId="{D1C3DD40-1741-4B25-9973-774FA2F9CAA5}" id="{750FFF0D-2536-4F98-AF88-FC0B89D538E4}">
    <text xml:space="preserve">Incluir dentro dos sanitários </text>
  </threadedComment>
  <threadedComment ref="C83" dT="2023-08-04T16:48:29.81" personId="{D1C3DD40-1741-4B25-9973-774FA2F9CAA5}" id="{B1DF1994-014B-4988-AA12-EDF9E11FE50B}" parentId="{750FFF0D-2536-4F98-AF88-FC0B89D538E4}">
    <text>OK</text>
  </threadedComment>
  <threadedComment ref="C87" dT="2023-08-04T15:45:16.28" personId="{D1C3DD40-1741-4B25-9973-774FA2F9CAA5}" id="{F1C07A36-4F62-4E91-B876-80950A8FD4FD}">
    <text xml:space="preserve">INSERIR ITEM PARA 8 CAIXA DE CONCRETO 
</text>
  </threadedComment>
  <threadedComment ref="C87" dT="2023-08-04T16:51:49.60" personId="{D1C3DD40-1741-4B25-9973-774FA2F9CAA5}" id="{F6350407-B628-43A7-A7CA-FB1EA2F9001A}" parentId="{F1C07A36-4F62-4E91-B876-80950A8FD4FD}">
    <text xml:space="preserve">OK
</text>
  </threadedComment>
  <threadedComment ref="C207" dT="2023-08-04T13:21:39.31" personId="{D1C3DD40-1741-4B25-9973-774FA2F9CAA5}" id="{98B9C311-54D3-49CA-BCB1-EF3FBF0C83C2}">
    <text xml:space="preserve">CONFERIR SE O MODO DE LEVANTAMENTO ESTÁ CORRETO </text>
  </threadedComment>
  <threadedComment ref="C207" dT="2023-08-04T16:03:30.00" personId="{D1C3DD40-1741-4B25-9973-774FA2F9CAA5}" id="{9974C6F3-F8F1-438A-AC2A-031C5F05B2E3}" parentId="{98B9C311-54D3-49CA-BCB1-EF3FBF0C83C2}">
    <text xml:space="preserve">UMA JUNTA A CADA 3 METROS </text>
  </threadedComment>
  <threadedComment ref="C207" dT="2023-08-04T17:06:08.21" personId="{D1C3DD40-1741-4B25-9973-774FA2F9CAA5}" id="{6ABC6419-813E-4342-A1CA-F9AB6C20915E}" parentId="{98B9C311-54D3-49CA-BCB1-EF3FBF0C83C2}">
    <text xml:space="preserve">OK
</text>
  </threadedComment>
  <threadedComment ref="C214" dT="2023-03-09T13:02:45.48" personId="{D1C3DD40-1741-4B25-9973-774FA2F9CAA5}" id="{97870E90-41DF-4C3F-9EB4-0EEB4CC25C56}">
    <text>INCLUIR UMA JANELA GRANDE</text>
  </threadedComment>
  <threadedComment ref="C214" dT="2023-08-10T18:19:56.78" personId="{D1C3DD40-1741-4B25-9973-774FA2F9CAA5}" id="{4CE3E6A3-D12F-4F05-818F-1D8CB12917D6}" parentId="{97870E90-41DF-4C3F-9EB4-0EEB4CC25C56}">
    <text>ok</text>
  </threadedComment>
  <threadedComment ref="C264" dT="2023-08-10T17:41:10.18" personId="{D1C3DD40-1741-4B25-9973-774FA2F9CAA5}" id="{21892AEF-4AE7-4446-A0F5-C7EEEBC753F0}">
    <text xml:space="preserve">Cobrar junto a calha do teatro </text>
  </threadedComment>
  <threadedComment ref="C264" dT="2023-08-10T17:41:34.47" personId="{D1C3DD40-1741-4B25-9973-774FA2F9CAA5}" id="{7CD63442-FBAA-4C30-8742-209044A7F651}" parentId="{21892AEF-4AE7-4446-A0F5-C7EEEBC753F0}">
    <text xml:space="preserve">+ ampliação e marquise 
</text>
  </threadedComment>
  <threadedComment ref="C264" dT="2023-08-10T19:17:55.83" personId="{D1C3DD40-1741-4B25-9973-774FA2F9CAA5}" id="{C0EDEFA6-5A66-47C8-A01A-63F78C87D8AF}" parentId="{21892AEF-4AE7-4446-A0F5-C7EEEBC753F0}">
    <text>OK</text>
  </threadedComment>
  <threadedComment ref="C266" dT="2023-08-10T17:42:46.44" personId="{D1C3DD40-1741-4B25-9973-774FA2F9CAA5}" id="{1B383A4A-8E58-4CAF-923F-780EAD7884D9}">
    <text xml:space="preserve">Rufo encima de toda a alvenaria </text>
  </threadedComment>
  <threadedComment ref="C266" dT="2023-08-10T17:45:15.99" personId="{D1C3DD40-1741-4B25-9973-774FA2F9CAA5}" id="{061A3F52-A1B9-4A6E-94B4-16189FDE20B6}" parentId="{1B383A4A-8E58-4CAF-923F-780EAD7884D9}">
    <text>perimetro</text>
  </threadedComment>
  <threadedComment ref="C266" dT="2023-08-10T17:46:03.89" personId="{D1C3DD40-1741-4B25-9973-774FA2F9CAA5}" id="{2FCB8A19-62A9-43E2-954A-8D97E83C3EA2}" parentId="{1B383A4A-8E58-4CAF-923F-780EAD7884D9}">
    <text xml:space="preserve">Cobrar pintura </text>
  </threadedComment>
  <threadedComment ref="C266" dT="2023-08-10T19:19:07.76" personId="{D1C3DD40-1741-4B25-9973-774FA2F9CAA5}" id="{4F9A02BE-36E9-4E7A-A623-D641C927A242}" parentId="{1B383A4A-8E58-4CAF-923F-780EAD7884D9}">
    <text xml:space="preserve">OK 
</text>
  </threadedComment>
  <threadedComment ref="C305" dT="2023-02-08T14:14:40.96" personId="{D1C3DD40-1741-4B25-9973-774FA2F9CAA5}" id="{00B98B5E-F33A-4CE6-B9CD-B633740126B1}">
    <text xml:space="preserve">Revisar os ambientes e os trechos a serem considerados </text>
  </threadedComment>
  <threadedComment ref="C305" dT="2023-08-11T14:47:06.12" personId="{D1C3DD40-1741-4B25-9973-774FA2F9CAA5}" id="{780F47E7-1EA1-4B8F-A6AD-E6C2B2A2A20D}" parentId="{00B98B5E-F33A-4CE6-B9CD-B633740126B1}">
    <text>OK</text>
  </threadedComment>
  <threadedComment ref="C341" dT="2023-08-10T17:51:57.45" personId="{D1C3DD40-1741-4B25-9973-774FA2F9CAA5}" id="{0CE33DD5-B6F1-4B40-9A44-29CAE3CF8CC9}">
    <text xml:space="preserve">Cobrar demolição DO TRECHO DO TEATRO </text>
  </threadedComment>
  <threadedComment ref="C341" dT="2023-08-10T19:51:22.86" personId="{D1C3DD40-1741-4B25-9973-774FA2F9CAA5}" id="{DAC414AD-1769-4751-9EE3-6789950A44DB}" parentId="{0CE33DD5-B6F1-4B40-9A44-29CAE3CF8CC9}">
    <text>OK</text>
  </threadedComment>
  <threadedComment ref="C360" dT="2023-03-09T13:09:45.90" personId="{D1C3DD40-1741-4B25-9973-774FA2F9CAA5}" id="{BD0300A8-FE74-4D29-B197-8E1656EDC97B}">
    <text>BANHEIROS DOS ATORES. REVESTIMENTO, LOUÇAS E METAIS</text>
  </threadedComment>
  <threadedComment ref="C364" dT="2023-03-09T13:06:24.19" personId="{D1C3DD40-1741-4B25-9973-774FA2F9CAA5}" id="{D834E0AD-28F0-4583-98FD-56F2A763937B}">
    <text>BANHEIROS DO TEATRO</text>
  </threadedComment>
  <threadedComment ref="C367" dT="2023-03-09T13:14:38.20" personId="{D1C3DD40-1741-4B25-9973-774FA2F9CAA5}" id="{8B35A67B-9437-409F-BC57-863B31B9A25E}">
    <text>VERNIZ SEM BRILHO E NÃO PODE ESCORREGAR. ANTICHAMA E SEM COR</text>
  </threadedComment>
  <threadedComment ref="C368" dT="2023-03-09T13:14:08.39" personId="{D1C3DD40-1741-4B25-9973-774FA2F9CAA5}" id="{2B059148-92DD-4728-B46D-83AE72C8D508}">
    <text>PISO DA PLATEIA</text>
  </threadedComment>
  <threadedComment ref="C369" dT="2023-03-09T13:15:43.85" personId="{D1C3DD40-1741-4B25-9973-774FA2F9CAA5}" id="{64A99F83-DECD-40B8-921B-C782EB2010C2}">
    <text>TINTA PRETA FOSCA</text>
  </threadedComment>
  <threadedComment ref="C443" dT="2023-08-10T14:20:00.66" personId="{D1C3DD40-1741-4B25-9973-774FA2F9CAA5}" id="{522EEC3D-9D4D-4B41-80D4-D34B13E888C2}">
    <text xml:space="preserve">4 BROCAS 3 METROS CADA, 4 BLOCOS 60X60 , DEMOLIÇÃO DE PISO, RETIRADA DE ENTULHO; FORNECIMENTO, MONTAGEM E PINTURA DA ESTRUTURA METÁLICA; 1165KG DE ESTRUTURA METALICA; GUARDA CORPO E CORRIMÃO (LIVRE) SÓ CORRIMÃO, GUARDA CORPO E CORRIMAO NO MEZANINO; PISO DE ASSOALHO EM MADEIRA ( COBRAR COMO VIGA DE 6 X 16, COBRAR COM O LIXAMENTO + VERNIZ, M³. VER COM A ALESSANDRA SE ELA ACEITA.) </text>
  </threadedComment>
  <threadedComment ref="C483" dT="2023-05-25T12:54:28.44" personId="{D1C3DD40-1741-4B25-9973-774FA2F9CAA5}" id="{F672051D-E20B-447A-9651-3AC13E6AE7AA}">
    <text>Não temos projeto para conferir</text>
  </threadedComment>
  <threadedComment ref="C534" dT="2023-08-10T18:00:12.44" personId="{D1C3DD40-1741-4B25-9973-774FA2F9CAA5}" id="{C9D5C6DB-3554-4C15-BD83-38BAC6D34305}">
    <text xml:space="preserve">Verificar as quantidades </text>
  </threadedComment>
  <threadedComment ref="C534" dT="2023-08-10T19:38:26.63" personId="{D1C3DD40-1741-4B25-9973-774FA2F9CAA5}" id="{D68121A8-977A-4758-8027-1F272969E00E}" parentId="{C9D5C6DB-3554-4C15-BD83-38BAC6D34305}">
    <text xml:space="preserve">OK </text>
  </threadedComment>
  <threadedComment ref="C549" dT="2023-08-29T19:47:12.61" personId="{7E8F0121-B30E-4663-8C68-2842B48A7352}" id="{81A2C68B-E3BD-410F-A3CE-7FBFFBAB0D79}">
    <text>ok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86102-A794-4D56-B2BC-750C88C24D73}">
  <sheetPr>
    <tabColor theme="9" tint="0.39997558519241921"/>
    <pageSetUpPr fitToPage="1"/>
  </sheetPr>
  <dimension ref="A1:S531"/>
  <sheetViews>
    <sheetView showZeros="0" tabSelected="1" view="pageBreakPreview" zoomScaleNormal="80" zoomScaleSheetLayoutView="100" workbookViewId="0">
      <pane ySplit="6" topLeftCell="A7" activePane="bottomLeft" state="frozen"/>
      <selection activeCell="J8" sqref="J8"/>
      <selection pane="bottomLeft" activeCell="A7" sqref="A7"/>
    </sheetView>
  </sheetViews>
  <sheetFormatPr defaultColWidth="9.140625" defaultRowHeight="12.75" x14ac:dyDescent="0.2"/>
  <cols>
    <col min="1" max="1" width="12.28515625" style="11" customWidth="1"/>
    <col min="2" max="2" width="23.28515625" style="11" customWidth="1"/>
    <col min="3" max="3" width="68.42578125" style="12" customWidth="1"/>
    <col min="4" max="4" width="8.85546875" style="2" customWidth="1"/>
    <col min="5" max="5" width="11.7109375" style="13" customWidth="1"/>
    <col min="6" max="6" width="10.28515625" style="13" customWidth="1"/>
    <col min="7" max="7" width="17.85546875" style="13" customWidth="1"/>
    <col min="8" max="8" width="12.5703125" style="13" customWidth="1"/>
    <col min="9" max="9" width="15.42578125" style="13" customWidth="1"/>
    <col min="10" max="10" width="14.140625" style="2" customWidth="1"/>
    <col min="11" max="13" width="19.5703125" style="2" customWidth="1"/>
    <col min="14" max="14" width="15.7109375" style="2" bestFit="1" customWidth="1"/>
    <col min="15" max="15" width="10.28515625" style="2" bestFit="1" customWidth="1"/>
    <col min="16" max="19" width="8.85546875" style="2" customWidth="1"/>
    <col min="20" max="16384" width="9.140625" style="2"/>
  </cols>
  <sheetData>
    <row r="1" spans="1:19" ht="26.25" customHeight="1" thickBot="1" x14ac:dyDescent="0.25">
      <c r="A1" s="17"/>
      <c r="B1" s="14"/>
      <c r="C1" s="19" t="s">
        <v>921</v>
      </c>
      <c r="D1" s="4"/>
      <c r="E1" s="4"/>
      <c r="F1" s="4"/>
      <c r="G1" s="4"/>
      <c r="H1" s="4"/>
      <c r="I1" s="4"/>
      <c r="J1" s="4"/>
      <c r="K1" s="6"/>
      <c r="L1" s="322"/>
      <c r="M1" s="45"/>
      <c r="Q1" s="63" t="s">
        <v>697</v>
      </c>
      <c r="R1" s="63" t="s">
        <v>698</v>
      </c>
      <c r="S1" s="63" t="s">
        <v>699</v>
      </c>
    </row>
    <row r="2" spans="1:19" ht="26.25" customHeight="1" thickBot="1" x14ac:dyDescent="0.25">
      <c r="A2" s="18"/>
      <c r="B2" s="15"/>
      <c r="C2" s="309" t="s">
        <v>715</v>
      </c>
      <c r="D2" s="309"/>
      <c r="E2" s="309"/>
      <c r="F2" s="309"/>
      <c r="G2" s="309"/>
      <c r="H2" s="309"/>
      <c r="I2" s="309"/>
      <c r="J2" s="309"/>
      <c r="K2" s="310"/>
      <c r="L2" s="323"/>
      <c r="M2" s="46"/>
      <c r="N2" s="21">
        <f>K516-N4-O4</f>
        <v>-4.7999995294958353E-3</v>
      </c>
      <c r="Q2" s="62" t="s">
        <v>696</v>
      </c>
    </row>
    <row r="3" spans="1:19" ht="26.25" customHeight="1" thickBot="1" x14ac:dyDescent="0.25">
      <c r="A3" s="18"/>
      <c r="B3" s="15"/>
      <c r="C3" s="3" t="s">
        <v>0</v>
      </c>
      <c r="D3" s="4"/>
      <c r="E3" s="1" t="s">
        <v>1</v>
      </c>
      <c r="F3" s="4"/>
      <c r="G3" s="5">
        <v>44927</v>
      </c>
      <c r="H3" s="38"/>
      <c r="I3" s="5"/>
      <c r="J3" s="4"/>
      <c r="K3" s="5"/>
      <c r="L3" s="324"/>
      <c r="M3" s="47"/>
      <c r="N3" s="20">
        <f>N4/$G$516</f>
        <v>0.14492675355168405</v>
      </c>
      <c r="O3" s="20">
        <f>O4/$G$516</f>
        <v>0</v>
      </c>
      <c r="Q3" s="2">
        <v>0.84650000000000003</v>
      </c>
    </row>
    <row r="4" spans="1:19" ht="26.25" customHeight="1" thickBot="1" x14ac:dyDescent="0.25">
      <c r="A4" s="18"/>
      <c r="B4" s="15"/>
      <c r="C4" s="3" t="s">
        <v>2</v>
      </c>
      <c r="D4" s="4"/>
      <c r="E4" s="1" t="s">
        <v>3</v>
      </c>
      <c r="F4" s="6"/>
      <c r="G4" s="37">
        <v>0.27</v>
      </c>
      <c r="H4" s="19"/>
      <c r="I4" s="7"/>
      <c r="J4" s="6"/>
      <c r="K4" s="7"/>
      <c r="L4" s="48"/>
      <c r="M4" s="48"/>
      <c r="N4" s="13">
        <f>SUM(N7:N518)</f>
        <v>454330.69999999995</v>
      </c>
      <c r="O4" s="13">
        <f>SUM(O7:O518)</f>
        <v>0</v>
      </c>
    </row>
    <row r="5" spans="1:19" ht="26.25" customHeight="1" thickBot="1" x14ac:dyDescent="0.25">
      <c r="A5" s="15"/>
      <c r="B5" s="15"/>
      <c r="C5" s="3"/>
      <c r="D5" s="4"/>
      <c r="E5" s="43"/>
      <c r="F5" s="311" t="s">
        <v>928</v>
      </c>
      <c r="G5" s="311"/>
      <c r="H5" s="312" t="s">
        <v>521</v>
      </c>
      <c r="I5" s="311"/>
      <c r="J5" s="311" t="s">
        <v>318</v>
      </c>
      <c r="K5" s="313"/>
      <c r="L5" s="325"/>
      <c r="M5" s="49"/>
      <c r="N5" s="13" t="s">
        <v>692</v>
      </c>
      <c r="O5" s="13" t="s">
        <v>693</v>
      </c>
    </row>
    <row r="6" spans="1:19" ht="45" customHeight="1" thickBot="1" x14ac:dyDescent="0.25">
      <c r="A6" s="8" t="s">
        <v>4</v>
      </c>
      <c r="B6" s="8" t="s">
        <v>518</v>
      </c>
      <c r="C6" s="32" t="s">
        <v>5</v>
      </c>
      <c r="D6" s="9" t="s">
        <v>6</v>
      </c>
      <c r="E6" s="10" t="s">
        <v>8</v>
      </c>
      <c r="F6" s="35" t="s">
        <v>7</v>
      </c>
      <c r="G6" s="10" t="s">
        <v>9</v>
      </c>
      <c r="H6" s="36" t="s">
        <v>7</v>
      </c>
      <c r="I6" s="10" t="s">
        <v>9</v>
      </c>
      <c r="J6" s="34" t="s">
        <v>319</v>
      </c>
      <c r="K6" s="10" t="s">
        <v>695</v>
      </c>
      <c r="L6" s="326"/>
      <c r="M6" s="64"/>
      <c r="N6" s="13"/>
      <c r="O6" s="13"/>
    </row>
    <row r="7" spans="1:19" x14ac:dyDescent="0.2">
      <c r="A7" s="25" t="s">
        <v>10</v>
      </c>
      <c r="B7" s="25"/>
      <c r="C7" s="165" t="s">
        <v>11</v>
      </c>
      <c r="D7" s="166"/>
      <c r="E7" s="167"/>
      <c r="F7" s="168"/>
      <c r="G7" s="169">
        <f>SUBTOTAL(9,G8:G165)</f>
        <v>1557276.99</v>
      </c>
      <c r="H7" s="170"/>
      <c r="I7" s="167">
        <f>SUBTOTAL(9,I8:I197)</f>
        <v>2074997.5251999996</v>
      </c>
      <c r="J7" s="171"/>
      <c r="K7" s="167">
        <f>SUBTOTAL(9,K8:K165)</f>
        <v>0</v>
      </c>
      <c r="L7" s="327"/>
      <c r="M7" s="50">
        <f t="shared" ref="M7:M65" si="0">I7-G7-K7</f>
        <v>517720.53519999958</v>
      </c>
      <c r="N7" s="13"/>
      <c r="O7" s="13"/>
    </row>
    <row r="8" spans="1:19" x14ac:dyDescent="0.2">
      <c r="A8" s="27">
        <v>1</v>
      </c>
      <c r="B8" s="27"/>
      <c r="C8" s="172" t="s">
        <v>12</v>
      </c>
      <c r="D8" s="173"/>
      <c r="E8" s="174"/>
      <c r="F8" s="175"/>
      <c r="G8" s="175">
        <f>SUBTOTAL(9,G9:G20)</f>
        <v>172692.38999999998</v>
      </c>
      <c r="H8" s="176"/>
      <c r="I8" s="174">
        <f>SUBTOTAL(9,I9:I19)</f>
        <v>172692.38999999998</v>
      </c>
      <c r="J8" s="177"/>
      <c r="K8" s="174">
        <f>SUBTOTAL(9,K9:K19)</f>
        <v>0</v>
      </c>
      <c r="L8" s="328"/>
      <c r="M8" s="51">
        <f t="shared" si="0"/>
        <v>0</v>
      </c>
      <c r="N8" s="13" t="str">
        <f>IF($D8="","",IF($K8&gt;0,$K8,""))</f>
        <v/>
      </c>
      <c r="O8" s="13"/>
    </row>
    <row r="9" spans="1:19" x14ac:dyDescent="0.2">
      <c r="A9" s="27" t="s">
        <v>322</v>
      </c>
      <c r="B9" s="27" t="s">
        <v>519</v>
      </c>
      <c r="C9" s="178" t="s">
        <v>13</v>
      </c>
      <c r="D9" s="179" t="s">
        <v>14</v>
      </c>
      <c r="E9" s="180">
        <v>11.06</v>
      </c>
      <c r="F9" s="181">
        <v>908.92</v>
      </c>
      <c r="G9" s="181">
        <f t="shared" ref="G9:G19" si="1">ROUND(F9*E9,2)</f>
        <v>10052.66</v>
      </c>
      <c r="H9" s="182">
        <v>908.92</v>
      </c>
      <c r="I9" s="183">
        <f>ROUND(H9*E9,2)</f>
        <v>10052.66</v>
      </c>
      <c r="J9" s="183">
        <f>H9-F9</f>
        <v>0</v>
      </c>
      <c r="K9" s="181">
        <f t="shared" ref="K9:K15" si="2">I9-G9</f>
        <v>0</v>
      </c>
      <c r="L9" s="329"/>
      <c r="M9" s="13">
        <f t="shared" si="0"/>
        <v>0</v>
      </c>
      <c r="N9" s="13" t="str">
        <f>IF($D9="","",IF($K9&gt;0,$K9,""))</f>
        <v/>
      </c>
      <c r="O9" s="13" t="str">
        <f>IF($D9="","",IF($K9&lt;0,$K9,""))</f>
        <v/>
      </c>
    </row>
    <row r="10" spans="1:19" x14ac:dyDescent="0.2">
      <c r="A10" s="27" t="s">
        <v>324</v>
      </c>
      <c r="B10" s="27" t="s">
        <v>519</v>
      </c>
      <c r="C10" s="178" t="s">
        <v>15</v>
      </c>
      <c r="D10" s="179" t="s">
        <v>16</v>
      </c>
      <c r="E10" s="180">
        <v>5.05</v>
      </c>
      <c r="F10" s="181">
        <v>140</v>
      </c>
      <c r="G10" s="181">
        <f t="shared" si="1"/>
        <v>707</v>
      </c>
      <c r="H10" s="182">
        <v>140</v>
      </c>
      <c r="I10" s="183">
        <f t="shared" ref="I10:I19" si="3">ROUND(H10*E10,2)</f>
        <v>707</v>
      </c>
      <c r="J10" s="183">
        <f t="shared" ref="J10:J19" si="4">H10-F10</f>
        <v>0</v>
      </c>
      <c r="K10" s="181">
        <f t="shared" si="2"/>
        <v>0</v>
      </c>
      <c r="L10" s="329"/>
      <c r="M10" s="13">
        <f t="shared" si="0"/>
        <v>0</v>
      </c>
      <c r="N10" s="13" t="str">
        <f t="shared" ref="N10:N66" si="5">IF($D10="","",IF($K10&gt;0,$K10,""))</f>
        <v/>
      </c>
      <c r="O10" s="13" t="str">
        <f t="shared" ref="O10:O66" si="6">IF($D10="","",IF($K10&lt;0,$K10,""))</f>
        <v/>
      </c>
    </row>
    <row r="11" spans="1:19" x14ac:dyDescent="0.2">
      <c r="A11" s="27" t="s">
        <v>325</v>
      </c>
      <c r="B11" s="27" t="s">
        <v>519</v>
      </c>
      <c r="C11" s="178" t="s">
        <v>17</v>
      </c>
      <c r="D11" s="179" t="s">
        <v>16</v>
      </c>
      <c r="E11" s="180">
        <v>1.08</v>
      </c>
      <c r="F11" s="181">
        <v>4555.83</v>
      </c>
      <c r="G11" s="181">
        <f t="shared" si="1"/>
        <v>4920.3</v>
      </c>
      <c r="H11" s="182">
        <v>4555.83</v>
      </c>
      <c r="I11" s="183">
        <f t="shared" si="3"/>
        <v>4920.3</v>
      </c>
      <c r="J11" s="183">
        <f t="shared" si="4"/>
        <v>0</v>
      </c>
      <c r="K11" s="181">
        <f t="shared" si="2"/>
        <v>0</v>
      </c>
      <c r="L11" s="329"/>
      <c r="M11" s="13">
        <f t="shared" si="0"/>
        <v>0</v>
      </c>
      <c r="N11" s="13" t="str">
        <f t="shared" si="5"/>
        <v/>
      </c>
      <c r="O11" s="13" t="str">
        <f t="shared" si="6"/>
        <v/>
      </c>
    </row>
    <row r="12" spans="1:19" x14ac:dyDescent="0.2">
      <c r="A12" s="27" t="s">
        <v>326</v>
      </c>
      <c r="B12" s="27" t="s">
        <v>519</v>
      </c>
      <c r="C12" s="178" t="s">
        <v>18</v>
      </c>
      <c r="D12" s="179" t="s">
        <v>19</v>
      </c>
      <c r="E12" s="180">
        <v>3705.24</v>
      </c>
      <c r="F12" s="181">
        <v>9.2200000000000006</v>
      </c>
      <c r="G12" s="181">
        <f t="shared" si="1"/>
        <v>34162.31</v>
      </c>
      <c r="H12" s="182">
        <v>9.2200000000000006</v>
      </c>
      <c r="I12" s="183">
        <f t="shared" si="3"/>
        <v>34162.31</v>
      </c>
      <c r="J12" s="183">
        <f t="shared" si="4"/>
        <v>0</v>
      </c>
      <c r="K12" s="181">
        <f t="shared" si="2"/>
        <v>0</v>
      </c>
      <c r="L12" s="329"/>
      <c r="M12" s="13">
        <f t="shared" si="0"/>
        <v>0</v>
      </c>
      <c r="N12" s="13" t="str">
        <f t="shared" si="5"/>
        <v/>
      </c>
      <c r="O12" s="13" t="str">
        <f t="shared" si="6"/>
        <v/>
      </c>
    </row>
    <row r="13" spans="1:19" x14ac:dyDescent="0.2">
      <c r="A13" s="27" t="s">
        <v>327</v>
      </c>
      <c r="B13" s="27" t="s">
        <v>519</v>
      </c>
      <c r="C13" s="178" t="s">
        <v>20</v>
      </c>
      <c r="D13" s="179" t="s">
        <v>14</v>
      </c>
      <c r="E13" s="180">
        <v>73.239999999999995</v>
      </c>
      <c r="F13" s="181">
        <v>908.92</v>
      </c>
      <c r="G13" s="181">
        <f t="shared" si="1"/>
        <v>66569.3</v>
      </c>
      <c r="H13" s="182">
        <v>908.92</v>
      </c>
      <c r="I13" s="183">
        <f t="shared" si="3"/>
        <v>66569.3</v>
      </c>
      <c r="J13" s="183">
        <f t="shared" si="4"/>
        <v>0</v>
      </c>
      <c r="K13" s="181">
        <f t="shared" si="2"/>
        <v>0</v>
      </c>
      <c r="L13" s="329"/>
      <c r="M13" s="13">
        <f t="shared" si="0"/>
        <v>0</v>
      </c>
      <c r="N13" s="13" t="str">
        <f t="shared" si="5"/>
        <v/>
      </c>
      <c r="O13" s="13" t="str">
        <f t="shared" si="6"/>
        <v/>
      </c>
    </row>
    <row r="14" spans="1:19" x14ac:dyDescent="0.2">
      <c r="A14" s="27" t="s">
        <v>328</v>
      </c>
      <c r="B14" s="27" t="s">
        <v>519</v>
      </c>
      <c r="C14" s="178" t="s">
        <v>21</v>
      </c>
      <c r="D14" s="179" t="s">
        <v>16</v>
      </c>
      <c r="E14" s="180">
        <v>25.21</v>
      </c>
      <c r="F14" s="181">
        <v>140</v>
      </c>
      <c r="G14" s="181">
        <f t="shared" si="1"/>
        <v>3529.4</v>
      </c>
      <c r="H14" s="182">
        <v>140</v>
      </c>
      <c r="I14" s="183">
        <f>F14*E14</f>
        <v>3529.4</v>
      </c>
      <c r="J14" s="183">
        <f t="shared" si="4"/>
        <v>0</v>
      </c>
      <c r="K14" s="181">
        <f t="shared" si="2"/>
        <v>0</v>
      </c>
      <c r="L14" s="329"/>
      <c r="M14" s="13">
        <f t="shared" si="0"/>
        <v>0</v>
      </c>
      <c r="N14" s="13" t="str">
        <f t="shared" si="5"/>
        <v/>
      </c>
      <c r="O14" s="13" t="str">
        <f t="shared" si="6"/>
        <v/>
      </c>
    </row>
    <row r="15" spans="1:19" ht="25.5" x14ac:dyDescent="0.2">
      <c r="A15" s="27" t="s">
        <v>329</v>
      </c>
      <c r="B15" s="27" t="s">
        <v>519</v>
      </c>
      <c r="C15" s="178" t="s">
        <v>22</v>
      </c>
      <c r="D15" s="179" t="s">
        <v>19</v>
      </c>
      <c r="E15" s="180">
        <v>108.7</v>
      </c>
      <c r="F15" s="181">
        <v>70.900000000000006</v>
      </c>
      <c r="G15" s="181">
        <f t="shared" si="1"/>
        <v>7706.83</v>
      </c>
      <c r="H15" s="182">
        <v>70.900000000000006</v>
      </c>
      <c r="I15" s="183">
        <f t="shared" si="3"/>
        <v>7706.83</v>
      </c>
      <c r="J15" s="183">
        <f t="shared" si="4"/>
        <v>0</v>
      </c>
      <c r="K15" s="181">
        <f t="shared" si="2"/>
        <v>0</v>
      </c>
      <c r="L15" s="329"/>
      <c r="M15" s="13">
        <f t="shared" si="0"/>
        <v>0</v>
      </c>
      <c r="N15" s="13" t="str">
        <f t="shared" si="5"/>
        <v/>
      </c>
      <c r="O15" s="13" t="str">
        <f t="shared" si="6"/>
        <v/>
      </c>
    </row>
    <row r="16" spans="1:19" x14ac:dyDescent="0.2">
      <c r="A16" s="27" t="s">
        <v>330</v>
      </c>
      <c r="B16" s="27" t="s">
        <v>519</v>
      </c>
      <c r="C16" s="178" t="s">
        <v>23</v>
      </c>
      <c r="D16" s="179" t="s">
        <v>24</v>
      </c>
      <c r="E16" s="180">
        <v>10.37</v>
      </c>
      <c r="F16" s="181">
        <v>500</v>
      </c>
      <c r="G16" s="181">
        <f t="shared" si="1"/>
        <v>5185</v>
      </c>
      <c r="H16" s="182">
        <v>500</v>
      </c>
      <c r="I16" s="183">
        <f t="shared" si="3"/>
        <v>5185</v>
      </c>
      <c r="J16" s="183">
        <f t="shared" si="4"/>
        <v>0</v>
      </c>
      <c r="K16" s="181">
        <f>I16-G16</f>
        <v>0</v>
      </c>
      <c r="L16" s="329"/>
      <c r="M16" s="13">
        <f t="shared" si="0"/>
        <v>0</v>
      </c>
      <c r="N16" s="13" t="str">
        <f t="shared" si="5"/>
        <v/>
      </c>
      <c r="O16" s="13" t="str">
        <f t="shared" si="6"/>
        <v/>
      </c>
    </row>
    <row r="17" spans="1:19" ht="25.5" x14ac:dyDescent="0.2">
      <c r="A17" s="27" t="s">
        <v>331</v>
      </c>
      <c r="B17" s="27" t="s">
        <v>519</v>
      </c>
      <c r="C17" s="178" t="s">
        <v>25</v>
      </c>
      <c r="D17" s="179" t="s">
        <v>14</v>
      </c>
      <c r="E17" s="180">
        <v>20.79</v>
      </c>
      <c r="F17" s="181">
        <v>500</v>
      </c>
      <c r="G17" s="181">
        <f t="shared" si="1"/>
        <v>10395</v>
      </c>
      <c r="H17" s="182">
        <v>500</v>
      </c>
      <c r="I17" s="183">
        <f t="shared" si="3"/>
        <v>10395</v>
      </c>
      <c r="J17" s="183">
        <f t="shared" si="4"/>
        <v>0</v>
      </c>
      <c r="K17" s="181">
        <f>I17-G17</f>
        <v>0</v>
      </c>
      <c r="L17" s="329"/>
      <c r="M17" s="13">
        <f t="shared" si="0"/>
        <v>0</v>
      </c>
      <c r="N17" s="13" t="str">
        <f t="shared" si="5"/>
        <v/>
      </c>
      <c r="O17" s="13" t="str">
        <f t="shared" si="6"/>
        <v/>
      </c>
    </row>
    <row r="18" spans="1:19" x14ac:dyDescent="0.2">
      <c r="A18" s="27" t="s">
        <v>382</v>
      </c>
      <c r="B18" s="27" t="s">
        <v>519</v>
      </c>
      <c r="C18" s="223" t="s">
        <v>462</v>
      </c>
      <c r="D18" s="260" t="s">
        <v>14</v>
      </c>
      <c r="E18" s="261">
        <v>18.46</v>
      </c>
      <c r="F18" s="201">
        <v>1080</v>
      </c>
      <c r="G18" s="261">
        <f t="shared" si="1"/>
        <v>19936.8</v>
      </c>
      <c r="H18" s="262">
        <v>1080</v>
      </c>
      <c r="I18" s="261">
        <f t="shared" si="3"/>
        <v>19936.8</v>
      </c>
      <c r="J18" s="186">
        <f t="shared" si="4"/>
        <v>0</v>
      </c>
      <c r="K18" s="189">
        <f>I18-G18</f>
        <v>0</v>
      </c>
      <c r="L18" s="330"/>
      <c r="M18" s="52">
        <f t="shared" si="0"/>
        <v>0</v>
      </c>
      <c r="N18" s="13" t="str">
        <f t="shared" si="5"/>
        <v/>
      </c>
      <c r="O18" s="13" t="str">
        <f t="shared" si="6"/>
        <v/>
      </c>
      <c r="P18" s="2">
        <f>ROUND(Q18*$Q$3,2)</f>
        <v>18.46</v>
      </c>
      <c r="Q18" s="2">
        <v>21.81</v>
      </c>
    </row>
    <row r="19" spans="1:19" ht="25.5" x14ac:dyDescent="0.2">
      <c r="A19" s="27" t="s">
        <v>383</v>
      </c>
      <c r="B19" s="27" t="s">
        <v>519</v>
      </c>
      <c r="C19" s="223" t="s">
        <v>465</v>
      </c>
      <c r="D19" s="260" t="s">
        <v>19</v>
      </c>
      <c r="E19" s="261">
        <v>100.43</v>
      </c>
      <c r="F19" s="201">
        <v>94.87</v>
      </c>
      <c r="G19" s="261">
        <f t="shared" si="1"/>
        <v>9527.7900000000009</v>
      </c>
      <c r="H19" s="262">
        <v>94.87</v>
      </c>
      <c r="I19" s="261">
        <f t="shared" si="3"/>
        <v>9527.7900000000009</v>
      </c>
      <c r="J19" s="186">
        <f t="shared" si="4"/>
        <v>0</v>
      </c>
      <c r="K19" s="189">
        <f>I19-G19</f>
        <v>0</v>
      </c>
      <c r="L19" s="330"/>
      <c r="M19" s="52">
        <f t="shared" si="0"/>
        <v>0</v>
      </c>
      <c r="N19" s="13" t="str">
        <f t="shared" si="5"/>
        <v/>
      </c>
      <c r="O19" s="13" t="str">
        <f t="shared" si="6"/>
        <v/>
      </c>
      <c r="P19" s="2">
        <f>ROUND(Q19*$Q$3,2)</f>
        <v>100.43</v>
      </c>
      <c r="Q19" s="2">
        <v>118.64</v>
      </c>
    </row>
    <row r="20" spans="1:19" x14ac:dyDescent="0.2">
      <c r="A20" s="26"/>
      <c r="B20" s="26"/>
      <c r="C20" s="190"/>
      <c r="D20" s="191"/>
      <c r="E20" s="192"/>
      <c r="F20" s="193"/>
      <c r="G20" s="193"/>
      <c r="H20" s="194"/>
      <c r="I20" s="183">
        <f t="shared" ref="I20:I76" si="7">ROUND(H20*E20,2)</f>
        <v>0</v>
      </c>
      <c r="J20" s="177"/>
      <c r="K20" s="195"/>
      <c r="L20" s="331"/>
      <c r="M20" s="2">
        <f t="shared" si="0"/>
        <v>0</v>
      </c>
      <c r="N20" s="13" t="str">
        <f t="shared" si="5"/>
        <v/>
      </c>
      <c r="O20" s="13" t="str">
        <f t="shared" si="6"/>
        <v/>
      </c>
    </row>
    <row r="21" spans="1:19" x14ac:dyDescent="0.2">
      <c r="A21" s="27">
        <v>2</v>
      </c>
      <c r="B21" s="27"/>
      <c r="C21" s="172" t="s">
        <v>26</v>
      </c>
      <c r="D21" s="173"/>
      <c r="E21" s="174"/>
      <c r="F21" s="175"/>
      <c r="G21" s="175">
        <f>SUBTOTAL(9,G22:G34)</f>
        <v>1045402.63</v>
      </c>
      <c r="H21" s="196"/>
      <c r="I21" s="174">
        <f>SUBTOTAL(9,I22:I34)</f>
        <v>1045402.63</v>
      </c>
      <c r="J21" s="177"/>
      <c r="K21" s="174">
        <f>SUBTOTAL(9,K22:K34)</f>
        <v>0</v>
      </c>
      <c r="L21" s="328"/>
      <c r="M21" s="39">
        <f t="shared" si="0"/>
        <v>0</v>
      </c>
      <c r="N21" s="13" t="str">
        <f t="shared" si="5"/>
        <v/>
      </c>
      <c r="O21" s="13" t="str">
        <f t="shared" si="6"/>
        <v/>
      </c>
    </row>
    <row r="22" spans="1:19" x14ac:dyDescent="0.2">
      <c r="A22" s="27" t="s">
        <v>332</v>
      </c>
      <c r="B22" s="27" t="s">
        <v>519</v>
      </c>
      <c r="C22" s="178" t="s">
        <v>27</v>
      </c>
      <c r="D22" s="179" t="s">
        <v>14</v>
      </c>
      <c r="E22" s="180">
        <v>8.0500000000000007</v>
      </c>
      <c r="F22" s="181">
        <v>1530</v>
      </c>
      <c r="G22" s="181">
        <f t="shared" ref="G22:G33" si="8">ROUND(F22*E22,2)</f>
        <v>12316.5</v>
      </c>
      <c r="H22" s="197">
        <v>1530</v>
      </c>
      <c r="I22" s="183">
        <f t="shared" si="7"/>
        <v>12316.5</v>
      </c>
      <c r="J22" s="183">
        <f t="shared" ref="J22:K33" si="9">H22-F22</f>
        <v>0</v>
      </c>
      <c r="K22" s="181">
        <f t="shared" si="9"/>
        <v>0</v>
      </c>
      <c r="L22" s="329"/>
      <c r="M22" s="13">
        <f t="shared" si="0"/>
        <v>0</v>
      </c>
      <c r="N22" s="13" t="str">
        <f t="shared" si="5"/>
        <v/>
      </c>
      <c r="O22" s="13" t="str">
        <f t="shared" si="6"/>
        <v/>
      </c>
    </row>
    <row r="23" spans="1:19" x14ac:dyDescent="0.2">
      <c r="A23" s="27" t="s">
        <v>323</v>
      </c>
      <c r="B23" s="27" t="s">
        <v>519</v>
      </c>
      <c r="C23" s="178" t="s">
        <v>28</v>
      </c>
      <c r="D23" s="179" t="s">
        <v>14</v>
      </c>
      <c r="E23" s="180">
        <v>20.63</v>
      </c>
      <c r="F23" s="181">
        <v>865</v>
      </c>
      <c r="G23" s="181">
        <f t="shared" si="8"/>
        <v>17844.95</v>
      </c>
      <c r="H23" s="197">
        <v>865</v>
      </c>
      <c r="I23" s="183">
        <f t="shared" si="7"/>
        <v>17844.95</v>
      </c>
      <c r="J23" s="198">
        <f t="shared" si="9"/>
        <v>0</v>
      </c>
      <c r="K23" s="199">
        <f t="shared" si="9"/>
        <v>0</v>
      </c>
      <c r="L23" s="332"/>
      <c r="M23" s="53">
        <f t="shared" si="0"/>
        <v>0</v>
      </c>
      <c r="N23" s="13" t="str">
        <f t="shared" si="5"/>
        <v/>
      </c>
      <c r="O23" s="13" t="str">
        <f t="shared" si="6"/>
        <v/>
      </c>
    </row>
    <row r="24" spans="1:19" x14ac:dyDescent="0.2">
      <c r="A24" s="27" t="s">
        <v>333</v>
      </c>
      <c r="B24" s="27" t="s">
        <v>519</v>
      </c>
      <c r="C24" s="178" t="s">
        <v>29</v>
      </c>
      <c r="D24" s="179" t="s">
        <v>14</v>
      </c>
      <c r="E24" s="180">
        <v>520.45000000000005</v>
      </c>
      <c r="F24" s="181">
        <v>865</v>
      </c>
      <c r="G24" s="181">
        <f t="shared" si="8"/>
        <v>450189.25</v>
      </c>
      <c r="H24" s="197">
        <v>865</v>
      </c>
      <c r="I24" s="183">
        <f t="shared" si="7"/>
        <v>450189.25</v>
      </c>
      <c r="J24" s="198">
        <f t="shared" si="9"/>
        <v>0</v>
      </c>
      <c r="K24" s="199">
        <f t="shared" si="9"/>
        <v>0</v>
      </c>
      <c r="L24" s="332"/>
      <c r="M24" s="53">
        <f t="shared" si="0"/>
        <v>0</v>
      </c>
      <c r="N24" s="13" t="str">
        <f t="shared" si="5"/>
        <v/>
      </c>
      <c r="O24" s="13" t="str">
        <f t="shared" si="6"/>
        <v/>
      </c>
    </row>
    <row r="25" spans="1:19" ht="25.5" x14ac:dyDescent="0.2">
      <c r="A25" s="27" t="s">
        <v>334</v>
      </c>
      <c r="B25" s="27" t="s">
        <v>519</v>
      </c>
      <c r="C25" s="178" t="s">
        <v>30</v>
      </c>
      <c r="D25" s="179" t="s">
        <v>14</v>
      </c>
      <c r="E25" s="180">
        <v>149.37</v>
      </c>
      <c r="F25" s="181">
        <v>1530</v>
      </c>
      <c r="G25" s="181">
        <f t="shared" si="8"/>
        <v>228536.1</v>
      </c>
      <c r="H25" s="197">
        <v>1530</v>
      </c>
      <c r="I25" s="183">
        <f t="shared" si="7"/>
        <v>228536.1</v>
      </c>
      <c r="J25" s="183">
        <f t="shared" si="9"/>
        <v>0</v>
      </c>
      <c r="K25" s="181">
        <f t="shared" si="9"/>
        <v>0</v>
      </c>
      <c r="L25" s="329"/>
      <c r="M25" s="13">
        <f t="shared" si="0"/>
        <v>0</v>
      </c>
      <c r="N25" s="13" t="str">
        <f t="shared" si="5"/>
        <v/>
      </c>
      <c r="O25" s="13" t="str">
        <f t="shared" si="6"/>
        <v/>
      </c>
    </row>
    <row r="26" spans="1:19" ht="25.5" x14ac:dyDescent="0.2">
      <c r="A26" s="27" t="s">
        <v>335</v>
      </c>
      <c r="B26" s="27" t="s">
        <v>519</v>
      </c>
      <c r="C26" s="178" t="s">
        <v>31</v>
      </c>
      <c r="D26" s="179" t="s">
        <v>14</v>
      </c>
      <c r="E26" s="180">
        <v>108.18</v>
      </c>
      <c r="F26" s="181">
        <v>865</v>
      </c>
      <c r="G26" s="181">
        <f t="shared" si="8"/>
        <v>93575.7</v>
      </c>
      <c r="H26" s="197">
        <v>865</v>
      </c>
      <c r="I26" s="183">
        <f t="shared" si="7"/>
        <v>93575.7</v>
      </c>
      <c r="J26" s="198">
        <f t="shared" si="9"/>
        <v>0</v>
      </c>
      <c r="K26" s="199">
        <f t="shared" si="9"/>
        <v>0</v>
      </c>
      <c r="L26" s="332"/>
      <c r="M26" s="53">
        <f t="shared" si="0"/>
        <v>0</v>
      </c>
      <c r="N26" s="13" t="str">
        <f t="shared" si="5"/>
        <v/>
      </c>
      <c r="O26" s="13" t="str">
        <f t="shared" si="6"/>
        <v/>
      </c>
    </row>
    <row r="27" spans="1:19" ht="25.5" x14ac:dyDescent="0.2">
      <c r="A27" s="27" t="s">
        <v>336</v>
      </c>
      <c r="B27" s="27" t="s">
        <v>519</v>
      </c>
      <c r="C27" s="178" t="s">
        <v>32</v>
      </c>
      <c r="D27" s="179" t="s">
        <v>14</v>
      </c>
      <c r="E27" s="180">
        <v>96.41</v>
      </c>
      <c r="F27" s="181">
        <v>1530</v>
      </c>
      <c r="G27" s="181">
        <f t="shared" si="8"/>
        <v>147507.29999999999</v>
      </c>
      <c r="H27" s="197">
        <v>1530</v>
      </c>
      <c r="I27" s="183">
        <f t="shared" si="7"/>
        <v>147507.29999999999</v>
      </c>
      <c r="J27" s="198">
        <f t="shared" si="9"/>
        <v>0</v>
      </c>
      <c r="K27" s="199">
        <f t="shared" si="9"/>
        <v>0</v>
      </c>
      <c r="L27" s="332"/>
      <c r="M27" s="53">
        <f t="shared" si="0"/>
        <v>0</v>
      </c>
      <c r="N27" s="13" t="str">
        <f t="shared" si="5"/>
        <v/>
      </c>
      <c r="O27" s="13" t="str">
        <f t="shared" si="6"/>
        <v/>
      </c>
    </row>
    <row r="28" spans="1:19" ht="25.5" x14ac:dyDescent="0.2">
      <c r="A28" s="27" t="s">
        <v>337</v>
      </c>
      <c r="B28" s="27" t="s">
        <v>519</v>
      </c>
      <c r="C28" s="178" t="s">
        <v>33</v>
      </c>
      <c r="D28" s="179" t="s">
        <v>14</v>
      </c>
      <c r="E28" s="180">
        <v>96.41</v>
      </c>
      <c r="F28" s="181">
        <v>222</v>
      </c>
      <c r="G28" s="181">
        <f t="shared" si="8"/>
        <v>21403.02</v>
      </c>
      <c r="H28" s="197">
        <v>222</v>
      </c>
      <c r="I28" s="183">
        <f t="shared" si="7"/>
        <v>21403.02</v>
      </c>
      <c r="J28" s="198"/>
      <c r="K28" s="199">
        <f t="shared" si="9"/>
        <v>0</v>
      </c>
      <c r="L28" s="332"/>
      <c r="M28" s="53">
        <f t="shared" si="0"/>
        <v>0</v>
      </c>
      <c r="N28" s="13" t="str">
        <f t="shared" si="5"/>
        <v/>
      </c>
      <c r="O28" s="13" t="str">
        <f t="shared" si="6"/>
        <v/>
      </c>
    </row>
    <row r="29" spans="1:19" x14ac:dyDescent="0.2">
      <c r="A29" s="27" t="s">
        <v>338</v>
      </c>
      <c r="B29" s="27" t="s">
        <v>519</v>
      </c>
      <c r="C29" s="178" t="s">
        <v>34</v>
      </c>
      <c r="D29" s="179" t="s">
        <v>35</v>
      </c>
      <c r="E29" s="180">
        <v>19.77</v>
      </c>
      <c r="F29" s="181">
        <v>250</v>
      </c>
      <c r="G29" s="181">
        <f t="shared" si="8"/>
        <v>4942.5</v>
      </c>
      <c r="H29" s="197">
        <v>250</v>
      </c>
      <c r="I29" s="183">
        <f t="shared" si="7"/>
        <v>4942.5</v>
      </c>
      <c r="J29" s="200">
        <f t="shared" si="9"/>
        <v>0</v>
      </c>
      <c r="K29" s="201">
        <f t="shared" si="9"/>
        <v>0</v>
      </c>
      <c r="L29" s="333"/>
      <c r="M29" s="54">
        <f t="shared" si="0"/>
        <v>0</v>
      </c>
      <c r="N29" s="13" t="str">
        <f t="shared" si="5"/>
        <v/>
      </c>
      <c r="O29" s="13" t="str">
        <f t="shared" si="6"/>
        <v/>
      </c>
    </row>
    <row r="30" spans="1:19" x14ac:dyDescent="0.2">
      <c r="A30" s="27" t="s">
        <v>339</v>
      </c>
      <c r="B30" s="27" t="s">
        <v>519</v>
      </c>
      <c r="C30" s="178" t="s">
        <v>36</v>
      </c>
      <c r="D30" s="179" t="s">
        <v>16</v>
      </c>
      <c r="E30" s="180">
        <v>8.23</v>
      </c>
      <c r="F30" s="181">
        <v>1000</v>
      </c>
      <c r="G30" s="181">
        <f t="shared" si="8"/>
        <v>8230</v>
      </c>
      <c r="H30" s="197">
        <v>1000</v>
      </c>
      <c r="I30" s="183">
        <f t="shared" si="7"/>
        <v>8230</v>
      </c>
      <c r="J30" s="200">
        <f t="shared" si="9"/>
        <v>0</v>
      </c>
      <c r="K30" s="201">
        <f t="shared" si="9"/>
        <v>0</v>
      </c>
      <c r="L30" s="333"/>
      <c r="M30" s="54">
        <f t="shared" si="0"/>
        <v>0</v>
      </c>
      <c r="N30" s="13" t="str">
        <f t="shared" si="5"/>
        <v/>
      </c>
      <c r="O30" s="13" t="str">
        <f t="shared" si="6"/>
        <v/>
      </c>
    </row>
    <row r="31" spans="1:19" x14ac:dyDescent="0.2">
      <c r="A31" s="27" t="s">
        <v>396</v>
      </c>
      <c r="B31" s="27" t="s">
        <v>519</v>
      </c>
      <c r="C31" s="223" t="s">
        <v>468</v>
      </c>
      <c r="D31" s="260" t="s">
        <v>16</v>
      </c>
      <c r="E31" s="261">
        <v>29.12</v>
      </c>
      <c r="F31" s="201">
        <v>421.76999999999992</v>
      </c>
      <c r="G31" s="201">
        <f t="shared" si="8"/>
        <v>12281.94</v>
      </c>
      <c r="H31" s="211">
        <v>421.76999999999992</v>
      </c>
      <c r="I31" s="200">
        <f t="shared" si="7"/>
        <v>12281.94</v>
      </c>
      <c r="J31" s="203">
        <f t="shared" si="9"/>
        <v>0</v>
      </c>
      <c r="K31" s="187">
        <f t="shared" si="9"/>
        <v>0</v>
      </c>
      <c r="L31" s="334"/>
      <c r="M31" s="55">
        <f t="shared" si="0"/>
        <v>0</v>
      </c>
      <c r="N31" s="13" t="str">
        <f t="shared" si="5"/>
        <v/>
      </c>
      <c r="O31" s="13" t="str">
        <f t="shared" si="6"/>
        <v/>
      </c>
      <c r="P31" s="2">
        <f t="shared" ref="P31:P33" si="10">ROUND(Q31*$Q$3,2)</f>
        <v>29.12</v>
      </c>
      <c r="Q31" s="2">
        <v>34.4</v>
      </c>
    </row>
    <row r="32" spans="1:19" x14ac:dyDescent="0.2">
      <c r="A32" s="27" t="s">
        <v>397</v>
      </c>
      <c r="B32" s="27" t="s">
        <v>519</v>
      </c>
      <c r="C32" s="223" t="s">
        <v>722</v>
      </c>
      <c r="D32" s="260" t="s">
        <v>16</v>
      </c>
      <c r="E32" s="261">
        <v>38.89</v>
      </c>
      <c r="F32" s="201">
        <v>954.76</v>
      </c>
      <c r="G32" s="201">
        <f t="shared" si="8"/>
        <v>37130.620000000003</v>
      </c>
      <c r="H32" s="211">
        <v>954.76</v>
      </c>
      <c r="I32" s="200">
        <f t="shared" si="7"/>
        <v>37130.620000000003</v>
      </c>
      <c r="J32" s="203">
        <f t="shared" si="9"/>
        <v>0</v>
      </c>
      <c r="K32" s="187">
        <f t="shared" si="9"/>
        <v>0</v>
      </c>
      <c r="L32" s="334"/>
      <c r="M32" s="55">
        <f t="shared" si="0"/>
        <v>0</v>
      </c>
      <c r="N32" s="13" t="str">
        <f t="shared" si="5"/>
        <v/>
      </c>
      <c r="O32" s="13" t="str">
        <f t="shared" si="6"/>
        <v/>
      </c>
      <c r="P32" s="2">
        <f>ROUND(S32*$Q$3,2)</f>
        <v>38.89</v>
      </c>
      <c r="S32" s="2">
        <v>45.94</v>
      </c>
    </row>
    <row r="33" spans="1:17" ht="25.5" x14ac:dyDescent="0.2">
      <c r="A33" s="27" t="s">
        <v>694</v>
      </c>
      <c r="B33" s="27" t="s">
        <v>519</v>
      </c>
      <c r="C33" s="223" t="s">
        <v>22</v>
      </c>
      <c r="D33" s="260" t="s">
        <v>19</v>
      </c>
      <c r="E33" s="261">
        <v>102.24</v>
      </c>
      <c r="F33" s="201">
        <v>111.94</v>
      </c>
      <c r="G33" s="201">
        <f t="shared" si="8"/>
        <v>11444.75</v>
      </c>
      <c r="H33" s="211">
        <v>111.94</v>
      </c>
      <c r="I33" s="200">
        <f t="shared" si="7"/>
        <v>11444.75</v>
      </c>
      <c r="J33" s="203">
        <f t="shared" si="9"/>
        <v>0</v>
      </c>
      <c r="K33" s="187">
        <f t="shared" si="9"/>
        <v>0</v>
      </c>
      <c r="L33" s="334"/>
      <c r="M33" s="55">
        <f t="shared" si="0"/>
        <v>0</v>
      </c>
      <c r="N33" s="13" t="str">
        <f t="shared" si="5"/>
        <v/>
      </c>
      <c r="O33" s="13" t="str">
        <f t="shared" si="6"/>
        <v/>
      </c>
      <c r="P33" s="2">
        <f t="shared" si="10"/>
        <v>102.24</v>
      </c>
      <c r="Q33" s="2">
        <v>120.78</v>
      </c>
    </row>
    <row r="34" spans="1:17" x14ac:dyDescent="0.2">
      <c r="A34" s="26"/>
      <c r="B34" s="26"/>
      <c r="C34" s="190"/>
      <c r="D34" s="191"/>
      <c r="E34" s="192"/>
      <c r="F34" s="193"/>
      <c r="G34" s="193"/>
      <c r="H34" s="194"/>
      <c r="I34" s="183">
        <f t="shared" si="7"/>
        <v>0</v>
      </c>
      <c r="J34" s="177"/>
      <c r="K34" s="195"/>
      <c r="L34" s="331"/>
      <c r="M34" s="2">
        <f t="shared" si="0"/>
        <v>0</v>
      </c>
      <c r="N34" s="13" t="str">
        <f t="shared" si="5"/>
        <v/>
      </c>
      <c r="O34" s="13" t="str">
        <f t="shared" si="6"/>
        <v/>
      </c>
    </row>
    <row r="35" spans="1:17" x14ac:dyDescent="0.2">
      <c r="A35" s="26">
        <v>3</v>
      </c>
      <c r="B35" s="26"/>
      <c r="C35" s="172" t="s">
        <v>37</v>
      </c>
      <c r="D35" s="191"/>
      <c r="E35" s="192"/>
      <c r="F35" s="193"/>
      <c r="G35" s="193">
        <f>SUBTOTAL(9,G37:G114)</f>
        <v>96861.6</v>
      </c>
      <c r="H35" s="194"/>
      <c r="I35" s="192">
        <f>SUBTOTAL(9,I37:I114)</f>
        <v>96861.595199999996</v>
      </c>
      <c r="J35" s="177"/>
      <c r="K35" s="193">
        <f>SUBTOTAL(9,K37:K114)</f>
        <v>0</v>
      </c>
      <c r="L35" s="335"/>
      <c r="M35" s="56">
        <f t="shared" si="0"/>
        <v>-4.8000000097090378E-3</v>
      </c>
      <c r="N35" s="13" t="str">
        <f t="shared" si="5"/>
        <v/>
      </c>
      <c r="O35" s="13" t="str">
        <f t="shared" si="6"/>
        <v/>
      </c>
    </row>
    <row r="36" spans="1:17" x14ac:dyDescent="0.2">
      <c r="A36" s="27" t="s">
        <v>340</v>
      </c>
      <c r="B36" s="27"/>
      <c r="C36" s="172" t="s">
        <v>38</v>
      </c>
      <c r="D36" s="179"/>
      <c r="E36" s="180"/>
      <c r="F36" s="181"/>
      <c r="G36" s="175">
        <f>SUBTOTAL(9,G37:G46)</f>
        <v>6992.84</v>
      </c>
      <c r="H36" s="197"/>
      <c r="I36" s="174">
        <f>SUBTOTAL(9,I37:I46)</f>
        <v>6992.84</v>
      </c>
      <c r="J36" s="177"/>
      <c r="K36" s="175">
        <f>SUBTOTAL(9,K37:K46)</f>
        <v>0</v>
      </c>
      <c r="L36" s="328"/>
      <c r="M36" s="51">
        <f t="shared" si="0"/>
        <v>0</v>
      </c>
      <c r="N36" s="13" t="str">
        <f t="shared" si="5"/>
        <v/>
      </c>
      <c r="O36" s="13" t="str">
        <f t="shared" si="6"/>
        <v/>
      </c>
    </row>
    <row r="37" spans="1:17" x14ac:dyDescent="0.2">
      <c r="A37" s="27" t="s">
        <v>341</v>
      </c>
      <c r="B37" s="27" t="s">
        <v>519</v>
      </c>
      <c r="C37" s="178" t="s">
        <v>39</v>
      </c>
      <c r="D37" s="179" t="s">
        <v>40</v>
      </c>
      <c r="E37" s="180">
        <v>33.94</v>
      </c>
      <c r="F37" s="181">
        <v>12</v>
      </c>
      <c r="G37" s="181">
        <f t="shared" ref="G37:G45" si="11">ROUND(F37*E37,2)</f>
        <v>407.28</v>
      </c>
      <c r="H37" s="197">
        <v>12</v>
      </c>
      <c r="I37" s="183">
        <f t="shared" si="7"/>
        <v>407.28</v>
      </c>
      <c r="J37" s="183">
        <f t="shared" ref="J37:K45" si="12">H37-F37</f>
        <v>0</v>
      </c>
      <c r="K37" s="181">
        <f t="shared" si="12"/>
        <v>0</v>
      </c>
      <c r="L37" s="329"/>
      <c r="M37" s="13">
        <f t="shared" si="0"/>
        <v>0</v>
      </c>
      <c r="N37" s="13" t="str">
        <f t="shared" si="5"/>
        <v/>
      </c>
      <c r="O37" s="13" t="str">
        <f t="shared" si="6"/>
        <v/>
      </c>
    </row>
    <row r="38" spans="1:17" x14ac:dyDescent="0.2">
      <c r="A38" s="27" t="s">
        <v>342</v>
      </c>
      <c r="B38" s="27" t="s">
        <v>519</v>
      </c>
      <c r="C38" s="178" t="s">
        <v>41</v>
      </c>
      <c r="D38" s="179" t="s">
        <v>40</v>
      </c>
      <c r="E38" s="180">
        <v>43.38</v>
      </c>
      <c r="F38" s="181">
        <v>10</v>
      </c>
      <c r="G38" s="181">
        <f t="shared" si="11"/>
        <v>433.8</v>
      </c>
      <c r="H38" s="197">
        <v>10</v>
      </c>
      <c r="I38" s="183">
        <f t="shared" si="7"/>
        <v>433.8</v>
      </c>
      <c r="J38" s="183">
        <f t="shared" si="12"/>
        <v>0</v>
      </c>
      <c r="K38" s="181">
        <f t="shared" si="12"/>
        <v>0</v>
      </c>
      <c r="L38" s="329"/>
      <c r="M38" s="13">
        <f t="shared" si="0"/>
        <v>0</v>
      </c>
      <c r="N38" s="13" t="str">
        <f t="shared" si="5"/>
        <v/>
      </c>
      <c r="O38" s="13" t="str">
        <f t="shared" si="6"/>
        <v/>
      </c>
    </row>
    <row r="39" spans="1:17" x14ac:dyDescent="0.2">
      <c r="A39" s="27" t="s">
        <v>343</v>
      </c>
      <c r="B39" s="27" t="s">
        <v>519</v>
      </c>
      <c r="C39" s="178" t="s">
        <v>42</v>
      </c>
      <c r="D39" s="179" t="s">
        <v>40</v>
      </c>
      <c r="E39" s="180">
        <v>5.88</v>
      </c>
      <c r="F39" s="181">
        <v>10</v>
      </c>
      <c r="G39" s="181">
        <f t="shared" si="11"/>
        <v>58.8</v>
      </c>
      <c r="H39" s="197">
        <v>10</v>
      </c>
      <c r="I39" s="183">
        <f t="shared" si="7"/>
        <v>58.8</v>
      </c>
      <c r="J39" s="183">
        <f t="shared" si="12"/>
        <v>0</v>
      </c>
      <c r="K39" s="181">
        <f t="shared" si="12"/>
        <v>0</v>
      </c>
      <c r="L39" s="329"/>
      <c r="M39" s="13">
        <f t="shared" si="0"/>
        <v>0</v>
      </c>
      <c r="N39" s="13" t="str">
        <f t="shared" si="5"/>
        <v/>
      </c>
      <c r="O39" s="13" t="str">
        <f t="shared" si="6"/>
        <v/>
      </c>
    </row>
    <row r="40" spans="1:17" x14ac:dyDescent="0.2">
      <c r="A40" s="27" t="s">
        <v>344</v>
      </c>
      <c r="B40" s="27" t="s">
        <v>519</v>
      </c>
      <c r="C40" s="178" t="s">
        <v>43</v>
      </c>
      <c r="D40" s="179" t="s">
        <v>40</v>
      </c>
      <c r="E40" s="180">
        <v>9.0399999999999991</v>
      </c>
      <c r="F40" s="181">
        <v>10</v>
      </c>
      <c r="G40" s="181">
        <f t="shared" si="11"/>
        <v>90.4</v>
      </c>
      <c r="H40" s="197">
        <v>10</v>
      </c>
      <c r="I40" s="183">
        <f t="shared" si="7"/>
        <v>90.4</v>
      </c>
      <c r="J40" s="183">
        <f t="shared" si="12"/>
        <v>0</v>
      </c>
      <c r="K40" s="181">
        <f t="shared" si="12"/>
        <v>0</v>
      </c>
      <c r="L40" s="329"/>
      <c r="M40" s="13">
        <f t="shared" si="0"/>
        <v>0</v>
      </c>
      <c r="N40" s="13" t="str">
        <f t="shared" si="5"/>
        <v/>
      </c>
      <c r="O40" s="13" t="str">
        <f t="shared" si="6"/>
        <v/>
      </c>
    </row>
    <row r="41" spans="1:17" x14ac:dyDescent="0.2">
      <c r="A41" s="27" t="s">
        <v>345</v>
      </c>
      <c r="B41" s="27" t="s">
        <v>519</v>
      </c>
      <c r="C41" s="178" t="s">
        <v>44</v>
      </c>
      <c r="D41" s="179" t="s">
        <v>40</v>
      </c>
      <c r="E41" s="180">
        <v>17.2</v>
      </c>
      <c r="F41" s="181">
        <v>2</v>
      </c>
      <c r="G41" s="181">
        <f t="shared" si="11"/>
        <v>34.4</v>
      </c>
      <c r="H41" s="197">
        <v>2</v>
      </c>
      <c r="I41" s="183">
        <f t="shared" si="7"/>
        <v>34.4</v>
      </c>
      <c r="J41" s="183">
        <f t="shared" si="12"/>
        <v>0</v>
      </c>
      <c r="K41" s="181">
        <f t="shared" si="12"/>
        <v>0</v>
      </c>
      <c r="L41" s="329"/>
      <c r="M41" s="13">
        <f t="shared" si="0"/>
        <v>0</v>
      </c>
      <c r="N41" s="13" t="str">
        <f t="shared" si="5"/>
        <v/>
      </c>
      <c r="O41" s="13" t="str">
        <f t="shared" si="6"/>
        <v/>
      </c>
    </row>
    <row r="42" spans="1:17" x14ac:dyDescent="0.2">
      <c r="A42" s="27" t="s">
        <v>346</v>
      </c>
      <c r="B42" s="27" t="s">
        <v>519</v>
      </c>
      <c r="C42" s="178" t="s">
        <v>45</v>
      </c>
      <c r="D42" s="179" t="s">
        <v>16</v>
      </c>
      <c r="E42" s="180">
        <v>10.31</v>
      </c>
      <c r="F42" s="181">
        <v>10</v>
      </c>
      <c r="G42" s="181">
        <f t="shared" si="11"/>
        <v>103.1</v>
      </c>
      <c r="H42" s="197">
        <v>10</v>
      </c>
      <c r="I42" s="183">
        <f t="shared" si="7"/>
        <v>103.1</v>
      </c>
      <c r="J42" s="183">
        <f t="shared" si="12"/>
        <v>0</v>
      </c>
      <c r="K42" s="181">
        <f t="shared" si="12"/>
        <v>0</v>
      </c>
      <c r="L42" s="329"/>
      <c r="M42" s="13">
        <f t="shared" si="0"/>
        <v>0</v>
      </c>
      <c r="N42" s="13" t="str">
        <f t="shared" si="5"/>
        <v/>
      </c>
      <c r="O42" s="13" t="str">
        <f t="shared" si="6"/>
        <v/>
      </c>
    </row>
    <row r="43" spans="1:17" x14ac:dyDescent="0.2">
      <c r="A43" s="27" t="s">
        <v>347</v>
      </c>
      <c r="B43" s="27" t="s">
        <v>519</v>
      </c>
      <c r="C43" s="178" t="s">
        <v>46</v>
      </c>
      <c r="D43" s="179" t="s">
        <v>14</v>
      </c>
      <c r="E43" s="180">
        <v>9.3000000000000007</v>
      </c>
      <c r="F43" s="181">
        <v>105.11</v>
      </c>
      <c r="G43" s="181">
        <f t="shared" si="11"/>
        <v>977.52</v>
      </c>
      <c r="H43" s="197">
        <v>105.11</v>
      </c>
      <c r="I43" s="183">
        <f t="shared" si="7"/>
        <v>977.52</v>
      </c>
      <c r="J43" s="183">
        <f t="shared" si="12"/>
        <v>0</v>
      </c>
      <c r="K43" s="181">
        <f t="shared" si="12"/>
        <v>0</v>
      </c>
      <c r="L43" s="329"/>
      <c r="M43" s="13">
        <f t="shared" si="0"/>
        <v>0</v>
      </c>
      <c r="N43" s="13" t="str">
        <f t="shared" si="5"/>
        <v/>
      </c>
      <c r="O43" s="13" t="str">
        <f t="shared" si="6"/>
        <v/>
      </c>
    </row>
    <row r="44" spans="1:17" ht="25.5" x14ac:dyDescent="0.2">
      <c r="A44" s="27" t="s">
        <v>348</v>
      </c>
      <c r="B44" s="27" t="s">
        <v>519</v>
      </c>
      <c r="C44" s="178" t="s">
        <v>47</v>
      </c>
      <c r="D44" s="179" t="s">
        <v>19</v>
      </c>
      <c r="E44" s="180">
        <v>267.04000000000002</v>
      </c>
      <c r="F44" s="181">
        <v>7.36</v>
      </c>
      <c r="G44" s="181">
        <f t="shared" si="11"/>
        <v>1965.41</v>
      </c>
      <c r="H44" s="197">
        <v>7.36</v>
      </c>
      <c r="I44" s="183">
        <f t="shared" si="7"/>
        <v>1965.41</v>
      </c>
      <c r="J44" s="183">
        <f t="shared" si="12"/>
        <v>0</v>
      </c>
      <c r="K44" s="181">
        <f t="shared" si="12"/>
        <v>0</v>
      </c>
      <c r="L44" s="329"/>
      <c r="M44" s="13">
        <f t="shared" si="0"/>
        <v>0</v>
      </c>
      <c r="N44" s="13" t="str">
        <f t="shared" si="5"/>
        <v/>
      </c>
      <c r="O44" s="13" t="str">
        <f t="shared" si="6"/>
        <v/>
      </c>
    </row>
    <row r="45" spans="1:17" ht="25.5" x14ac:dyDescent="0.2">
      <c r="A45" s="27" t="s">
        <v>349</v>
      </c>
      <c r="B45" s="27" t="s">
        <v>519</v>
      </c>
      <c r="C45" s="178" t="s">
        <v>48</v>
      </c>
      <c r="D45" s="179" t="s">
        <v>19</v>
      </c>
      <c r="E45" s="180">
        <v>62.07</v>
      </c>
      <c r="F45" s="181">
        <v>0.95</v>
      </c>
      <c r="G45" s="181">
        <f t="shared" si="11"/>
        <v>58.97</v>
      </c>
      <c r="H45" s="197">
        <v>0.95</v>
      </c>
      <c r="I45" s="183">
        <f t="shared" si="7"/>
        <v>58.97</v>
      </c>
      <c r="J45" s="183">
        <f t="shared" si="12"/>
        <v>0</v>
      </c>
      <c r="K45" s="181">
        <f t="shared" si="12"/>
        <v>0</v>
      </c>
      <c r="L45" s="329"/>
      <c r="M45" s="13">
        <f t="shared" si="0"/>
        <v>0</v>
      </c>
      <c r="N45" s="13" t="str">
        <f t="shared" si="5"/>
        <v/>
      </c>
      <c r="O45" s="13" t="str">
        <f t="shared" si="6"/>
        <v/>
      </c>
    </row>
    <row r="46" spans="1:17" ht="25.5" x14ac:dyDescent="0.2">
      <c r="A46" s="27" t="s">
        <v>350</v>
      </c>
      <c r="B46" s="27" t="s">
        <v>519</v>
      </c>
      <c r="C46" s="178" t="s">
        <v>22</v>
      </c>
      <c r="D46" s="179" t="s">
        <v>19</v>
      </c>
      <c r="E46" s="180">
        <v>108.7</v>
      </c>
      <c r="F46" s="181">
        <v>26.34</v>
      </c>
      <c r="G46" s="181">
        <f>ROUND(F46*E46,2)</f>
        <v>2863.16</v>
      </c>
      <c r="H46" s="197">
        <v>26.34</v>
      </c>
      <c r="I46" s="183">
        <f>ROUND(H46*E46,2)</f>
        <v>2863.16</v>
      </c>
      <c r="J46" s="183">
        <f>H46-F46</f>
        <v>0</v>
      </c>
      <c r="K46" s="181">
        <f>I46-G46</f>
        <v>0</v>
      </c>
      <c r="L46" s="329"/>
      <c r="M46" s="13">
        <f t="shared" si="0"/>
        <v>0</v>
      </c>
      <c r="N46" s="13" t="str">
        <f t="shared" si="5"/>
        <v/>
      </c>
      <c r="O46" s="13" t="str">
        <f t="shared" si="6"/>
        <v/>
      </c>
    </row>
    <row r="47" spans="1:17" x14ac:dyDescent="0.2">
      <c r="A47" s="27" t="s">
        <v>398</v>
      </c>
      <c r="B47" s="27"/>
      <c r="C47" s="172" t="s">
        <v>49</v>
      </c>
      <c r="D47" s="179"/>
      <c r="E47" s="180"/>
      <c r="F47" s="181"/>
      <c r="G47" s="175">
        <f>SUBTOTAL(9,G48:G51)</f>
        <v>12842.09</v>
      </c>
      <c r="H47" s="197"/>
      <c r="I47" s="174">
        <f>SUBTOTAL(9,I48:I51)</f>
        <v>12842.09</v>
      </c>
      <c r="J47" s="177"/>
      <c r="K47" s="174">
        <f>SUBTOTAL(9,K48:K51)</f>
        <v>0</v>
      </c>
      <c r="L47" s="328"/>
      <c r="M47" s="39">
        <f t="shared" si="0"/>
        <v>0</v>
      </c>
      <c r="N47" s="13" t="str">
        <f t="shared" si="5"/>
        <v/>
      </c>
      <c r="O47" s="13" t="str">
        <f t="shared" si="6"/>
        <v/>
      </c>
    </row>
    <row r="48" spans="1:17" x14ac:dyDescent="0.2">
      <c r="A48" s="27" t="s">
        <v>525</v>
      </c>
      <c r="B48" s="27" t="s">
        <v>519</v>
      </c>
      <c r="C48" s="178" t="s">
        <v>50</v>
      </c>
      <c r="D48" s="179" t="s">
        <v>14</v>
      </c>
      <c r="E48" s="180">
        <v>68.7</v>
      </c>
      <c r="F48" s="181">
        <v>6.25</v>
      </c>
      <c r="G48" s="181">
        <f>ROUND(F48*E48,2)</f>
        <v>429.38</v>
      </c>
      <c r="H48" s="197">
        <v>6.25</v>
      </c>
      <c r="I48" s="183">
        <f t="shared" si="7"/>
        <v>429.38</v>
      </c>
      <c r="J48" s="183">
        <f>H48-F48</f>
        <v>0</v>
      </c>
      <c r="K48" s="181">
        <f t="shared" ref="K48:K49" si="13">I48-G48</f>
        <v>0</v>
      </c>
      <c r="L48" s="329"/>
      <c r="M48" s="13">
        <f t="shared" si="0"/>
        <v>0</v>
      </c>
      <c r="N48" s="13" t="str">
        <f t="shared" si="5"/>
        <v/>
      </c>
      <c r="O48" s="13" t="str">
        <f t="shared" si="6"/>
        <v/>
      </c>
    </row>
    <row r="49" spans="1:15" x14ac:dyDescent="0.2">
      <c r="A49" s="27" t="s">
        <v>526</v>
      </c>
      <c r="B49" s="27" t="s">
        <v>519</v>
      </c>
      <c r="C49" s="178" t="s">
        <v>51</v>
      </c>
      <c r="D49" s="179" t="s">
        <v>14</v>
      </c>
      <c r="E49" s="180">
        <v>187.67</v>
      </c>
      <c r="F49" s="181">
        <v>1.89</v>
      </c>
      <c r="G49" s="181">
        <f>ROUND(F49*E49,2)</f>
        <v>354.7</v>
      </c>
      <c r="H49" s="197">
        <v>1.8900000000000001</v>
      </c>
      <c r="I49" s="183">
        <f t="shared" si="7"/>
        <v>354.7</v>
      </c>
      <c r="J49" s="183">
        <f>H49-F49</f>
        <v>0</v>
      </c>
      <c r="K49" s="181">
        <f t="shared" si="13"/>
        <v>0</v>
      </c>
      <c r="L49" s="329"/>
      <c r="M49" s="13">
        <f t="shared" si="0"/>
        <v>0</v>
      </c>
      <c r="N49" s="13" t="str">
        <f t="shared" si="5"/>
        <v/>
      </c>
      <c r="O49" s="13" t="str">
        <f t="shared" si="6"/>
        <v/>
      </c>
    </row>
    <row r="50" spans="1:15" x14ac:dyDescent="0.2">
      <c r="A50" s="27" t="s">
        <v>527</v>
      </c>
      <c r="B50" s="27" t="s">
        <v>519</v>
      </c>
      <c r="C50" s="178" t="s">
        <v>52</v>
      </c>
      <c r="D50" s="179" t="s">
        <v>19</v>
      </c>
      <c r="E50" s="180">
        <v>1606.66</v>
      </c>
      <c r="F50" s="181">
        <v>0.23</v>
      </c>
      <c r="G50" s="181">
        <f>ROUND(F50*E50,2)</f>
        <v>369.53</v>
      </c>
      <c r="H50" s="197">
        <v>0.23</v>
      </c>
      <c r="I50" s="183">
        <f t="shared" si="7"/>
        <v>369.53</v>
      </c>
      <c r="J50" s="183">
        <f>H50-F50</f>
        <v>0</v>
      </c>
      <c r="K50" s="181">
        <f>I50-G50</f>
        <v>0</v>
      </c>
      <c r="L50" s="329"/>
      <c r="M50" s="13">
        <f t="shared" si="0"/>
        <v>0</v>
      </c>
      <c r="N50" s="13" t="str">
        <f t="shared" si="5"/>
        <v/>
      </c>
      <c r="O50" s="13" t="str">
        <f t="shared" si="6"/>
        <v/>
      </c>
    </row>
    <row r="51" spans="1:15" x14ac:dyDescent="0.2">
      <c r="A51" s="27" t="s">
        <v>528</v>
      </c>
      <c r="B51" s="27" t="s">
        <v>519</v>
      </c>
      <c r="C51" s="178" t="s">
        <v>53</v>
      </c>
      <c r="D51" s="179" t="s">
        <v>14</v>
      </c>
      <c r="E51" s="180">
        <v>839.69</v>
      </c>
      <c r="F51" s="181">
        <v>13.92</v>
      </c>
      <c r="G51" s="181">
        <f>ROUND(F51*E51,2)</f>
        <v>11688.48</v>
      </c>
      <c r="H51" s="197">
        <v>13.92</v>
      </c>
      <c r="I51" s="183">
        <f t="shared" si="7"/>
        <v>11688.48</v>
      </c>
      <c r="J51" s="183">
        <f>H51-F51</f>
        <v>0</v>
      </c>
      <c r="K51" s="181">
        <f>I51-G51</f>
        <v>0</v>
      </c>
      <c r="L51" s="329"/>
      <c r="M51" s="13">
        <f t="shared" si="0"/>
        <v>0</v>
      </c>
      <c r="N51" s="13" t="str">
        <f t="shared" si="5"/>
        <v/>
      </c>
      <c r="O51" s="13" t="str">
        <f t="shared" si="6"/>
        <v/>
      </c>
    </row>
    <row r="52" spans="1:15" x14ac:dyDescent="0.2">
      <c r="A52" s="27" t="s">
        <v>399</v>
      </c>
      <c r="B52" s="27"/>
      <c r="C52" s="172" t="s">
        <v>54</v>
      </c>
      <c r="D52" s="179"/>
      <c r="E52" s="180"/>
      <c r="F52" s="181"/>
      <c r="G52" s="175">
        <f>SUBTOTAL(9,G53:G57)</f>
        <v>14114.43</v>
      </c>
      <c r="H52" s="197"/>
      <c r="I52" s="174">
        <f>SUBTOTAL(9,I53:I57)</f>
        <v>14114.43</v>
      </c>
      <c r="J52" s="177"/>
      <c r="K52" s="174">
        <f>SUBTOTAL(9,K53:K57)</f>
        <v>0</v>
      </c>
      <c r="L52" s="328"/>
      <c r="M52" s="39">
        <f t="shared" si="0"/>
        <v>0</v>
      </c>
      <c r="N52" s="13" t="str">
        <f t="shared" si="5"/>
        <v/>
      </c>
      <c r="O52" s="13" t="str">
        <f t="shared" si="6"/>
        <v/>
      </c>
    </row>
    <row r="53" spans="1:15" x14ac:dyDescent="0.2">
      <c r="A53" s="27" t="s">
        <v>529</v>
      </c>
      <c r="B53" s="27" t="s">
        <v>519</v>
      </c>
      <c r="C53" s="178" t="s">
        <v>55</v>
      </c>
      <c r="D53" s="179" t="s">
        <v>40</v>
      </c>
      <c r="E53" s="180">
        <v>594.29</v>
      </c>
      <c r="F53" s="181">
        <v>3</v>
      </c>
      <c r="G53" s="181">
        <f>ROUND(F53*E53,2)</f>
        <v>1782.87</v>
      </c>
      <c r="H53" s="197">
        <v>3</v>
      </c>
      <c r="I53" s="183">
        <f t="shared" si="7"/>
        <v>1782.87</v>
      </c>
      <c r="J53" s="183">
        <f>H53-F53</f>
        <v>0</v>
      </c>
      <c r="K53" s="181">
        <f t="shared" ref="K53:K57" si="14">I53-G53</f>
        <v>0</v>
      </c>
      <c r="L53" s="329"/>
      <c r="M53" s="13">
        <f t="shared" si="0"/>
        <v>0</v>
      </c>
      <c r="N53" s="13" t="str">
        <f t="shared" si="5"/>
        <v/>
      </c>
      <c r="O53" s="13" t="str">
        <f t="shared" si="6"/>
        <v/>
      </c>
    </row>
    <row r="54" spans="1:15" ht="25.5" x14ac:dyDescent="0.2">
      <c r="A54" s="27" t="s">
        <v>530</v>
      </c>
      <c r="B54" s="27" t="s">
        <v>519</v>
      </c>
      <c r="C54" s="178" t="s">
        <v>56</v>
      </c>
      <c r="D54" s="179" t="s">
        <v>57</v>
      </c>
      <c r="E54" s="180">
        <v>281</v>
      </c>
      <c r="F54" s="181">
        <v>3</v>
      </c>
      <c r="G54" s="181">
        <f>ROUND(F54*E54,2)</f>
        <v>843</v>
      </c>
      <c r="H54" s="197">
        <v>3</v>
      </c>
      <c r="I54" s="183">
        <f t="shared" si="7"/>
        <v>843</v>
      </c>
      <c r="J54" s="183">
        <f>H54-F54</f>
        <v>0</v>
      </c>
      <c r="K54" s="181">
        <f t="shared" si="14"/>
        <v>0</v>
      </c>
      <c r="L54" s="329"/>
      <c r="M54" s="13">
        <f t="shared" si="0"/>
        <v>0</v>
      </c>
      <c r="N54" s="13" t="str">
        <f t="shared" si="5"/>
        <v/>
      </c>
      <c r="O54" s="13" t="str">
        <f t="shared" si="6"/>
        <v/>
      </c>
    </row>
    <row r="55" spans="1:15" ht="25.5" x14ac:dyDescent="0.2">
      <c r="A55" s="27" t="s">
        <v>531</v>
      </c>
      <c r="B55" s="27" t="s">
        <v>519</v>
      </c>
      <c r="C55" s="178" t="s">
        <v>58</v>
      </c>
      <c r="D55" s="179" t="s">
        <v>40</v>
      </c>
      <c r="E55" s="180">
        <v>1426.37</v>
      </c>
      <c r="F55" s="181">
        <v>6</v>
      </c>
      <c r="G55" s="181">
        <f>ROUND(F55*E55,2)</f>
        <v>8558.2199999999993</v>
      </c>
      <c r="H55" s="197">
        <v>6</v>
      </c>
      <c r="I55" s="183">
        <f t="shared" si="7"/>
        <v>8558.2199999999993</v>
      </c>
      <c r="J55" s="183">
        <f>H55-F55</f>
        <v>0</v>
      </c>
      <c r="K55" s="181">
        <f t="shared" si="14"/>
        <v>0</v>
      </c>
      <c r="L55" s="329"/>
      <c r="M55" s="13">
        <f t="shared" si="0"/>
        <v>0</v>
      </c>
      <c r="N55" s="13" t="str">
        <f t="shared" si="5"/>
        <v/>
      </c>
      <c r="O55" s="13" t="str">
        <f t="shared" si="6"/>
        <v/>
      </c>
    </row>
    <row r="56" spans="1:15" x14ac:dyDescent="0.2">
      <c r="A56" s="27" t="s">
        <v>532</v>
      </c>
      <c r="B56" s="27" t="s">
        <v>519</v>
      </c>
      <c r="C56" s="178" t="s">
        <v>59</v>
      </c>
      <c r="D56" s="179" t="s">
        <v>57</v>
      </c>
      <c r="E56" s="180">
        <v>243.67</v>
      </c>
      <c r="F56" s="181">
        <v>6</v>
      </c>
      <c r="G56" s="181">
        <f>ROUND(F56*E56,2)</f>
        <v>1462.02</v>
      </c>
      <c r="H56" s="197">
        <v>6</v>
      </c>
      <c r="I56" s="183">
        <f t="shared" si="7"/>
        <v>1462.02</v>
      </c>
      <c r="J56" s="183">
        <f>H56-F56</f>
        <v>0</v>
      </c>
      <c r="K56" s="181">
        <f t="shared" si="14"/>
        <v>0</v>
      </c>
      <c r="L56" s="329"/>
      <c r="M56" s="13">
        <f t="shared" si="0"/>
        <v>0</v>
      </c>
      <c r="N56" s="13" t="str">
        <f t="shared" si="5"/>
        <v/>
      </c>
      <c r="O56" s="13" t="str">
        <f t="shared" si="6"/>
        <v/>
      </c>
    </row>
    <row r="57" spans="1:15" x14ac:dyDescent="0.2">
      <c r="A57" s="27" t="s">
        <v>533</v>
      </c>
      <c r="B57" s="27" t="s">
        <v>519</v>
      </c>
      <c r="C57" s="178" t="s">
        <v>60</v>
      </c>
      <c r="D57" s="179" t="s">
        <v>57</v>
      </c>
      <c r="E57" s="180">
        <v>244.72</v>
      </c>
      <c r="F57" s="181">
        <v>6</v>
      </c>
      <c r="G57" s="181">
        <f>ROUND(F57*E57,2)</f>
        <v>1468.32</v>
      </c>
      <c r="H57" s="197">
        <v>6</v>
      </c>
      <c r="I57" s="183">
        <f t="shared" si="7"/>
        <v>1468.32</v>
      </c>
      <c r="J57" s="183">
        <f>H57-F57</f>
        <v>0</v>
      </c>
      <c r="K57" s="181">
        <f t="shared" si="14"/>
        <v>0</v>
      </c>
      <c r="L57" s="329"/>
      <c r="M57" s="13">
        <f t="shared" si="0"/>
        <v>0</v>
      </c>
      <c r="N57" s="13" t="str">
        <f t="shared" si="5"/>
        <v/>
      </c>
      <c r="O57" s="13" t="str">
        <f t="shared" si="6"/>
        <v/>
      </c>
    </row>
    <row r="58" spans="1:15" x14ac:dyDescent="0.2">
      <c r="A58" s="27" t="s">
        <v>400</v>
      </c>
      <c r="B58" s="27"/>
      <c r="C58" s="172" t="s">
        <v>61</v>
      </c>
      <c r="D58" s="179"/>
      <c r="E58" s="180"/>
      <c r="F58" s="181"/>
      <c r="G58" s="175">
        <f>SUBTOTAL(9,G59)</f>
        <v>846.54</v>
      </c>
      <c r="H58" s="197"/>
      <c r="I58" s="174">
        <f>SUBTOTAL(9,I59:I59)</f>
        <v>846.53520000000003</v>
      </c>
      <c r="J58" s="177"/>
      <c r="K58" s="174">
        <f>SUBTOTAL(9,K59:K59)</f>
        <v>0</v>
      </c>
      <c r="L58" s="328"/>
      <c r="M58" s="39"/>
      <c r="N58" s="13" t="str">
        <f t="shared" si="5"/>
        <v/>
      </c>
      <c r="O58" s="13" t="str">
        <f t="shared" si="6"/>
        <v/>
      </c>
    </row>
    <row r="59" spans="1:15" ht="25.5" x14ac:dyDescent="0.2">
      <c r="A59" s="27" t="s">
        <v>529</v>
      </c>
      <c r="B59" s="27" t="s">
        <v>519</v>
      </c>
      <c r="C59" s="178" t="s">
        <v>62</v>
      </c>
      <c r="D59" s="179" t="s">
        <v>14</v>
      </c>
      <c r="E59" s="180">
        <v>344.12</v>
      </c>
      <c r="F59" s="181">
        <v>2.46</v>
      </c>
      <c r="G59" s="181">
        <f>ROUND(F59*E59,2)</f>
        <v>846.54</v>
      </c>
      <c r="H59" s="197">
        <v>2.4640000000000004</v>
      </c>
      <c r="I59" s="183">
        <f>F59*E59</f>
        <v>846.53520000000003</v>
      </c>
      <c r="J59" s="183"/>
      <c r="K59" s="181"/>
      <c r="L59" s="329"/>
      <c r="M59" s="13"/>
      <c r="N59" s="13" t="str">
        <f t="shared" si="5"/>
        <v/>
      </c>
      <c r="O59" s="13" t="str">
        <f t="shared" si="6"/>
        <v/>
      </c>
    </row>
    <row r="60" spans="1:15" x14ac:dyDescent="0.2">
      <c r="A60" s="27" t="s">
        <v>399</v>
      </c>
      <c r="B60" s="27"/>
      <c r="C60" s="172" t="s">
        <v>63</v>
      </c>
      <c r="D60" s="179"/>
      <c r="E60" s="180"/>
      <c r="F60" s="181"/>
      <c r="G60" s="175">
        <f>SUBTOTAL(9,G61:G65)</f>
        <v>17142.29</v>
      </c>
      <c r="H60" s="197"/>
      <c r="I60" s="174">
        <f>SUBTOTAL(9,I61:I65)</f>
        <v>17142.29</v>
      </c>
      <c r="J60" s="177"/>
      <c r="K60" s="174">
        <f>SUBTOTAL(9,K61:K65)</f>
        <v>0</v>
      </c>
      <c r="L60" s="328"/>
      <c r="M60" s="39">
        <f t="shared" si="0"/>
        <v>0</v>
      </c>
      <c r="N60" s="13" t="str">
        <f t="shared" si="5"/>
        <v/>
      </c>
      <c r="O60" s="13" t="str">
        <f t="shared" si="6"/>
        <v/>
      </c>
    </row>
    <row r="61" spans="1:15" x14ac:dyDescent="0.2">
      <c r="A61" s="27" t="s">
        <v>529</v>
      </c>
      <c r="B61" s="27" t="s">
        <v>519</v>
      </c>
      <c r="C61" s="178" t="s">
        <v>64</v>
      </c>
      <c r="D61" s="179" t="s">
        <v>14</v>
      </c>
      <c r="E61" s="180">
        <v>5.77</v>
      </c>
      <c r="F61" s="181">
        <v>80.5</v>
      </c>
      <c r="G61" s="181">
        <f>ROUND(F61*E61,2)</f>
        <v>464.49</v>
      </c>
      <c r="H61" s="197">
        <v>80.5</v>
      </c>
      <c r="I61" s="183">
        <f>ROUND(H61*E61,2)</f>
        <v>464.49</v>
      </c>
      <c r="J61" s="183">
        <f>H61-F61</f>
        <v>0</v>
      </c>
      <c r="K61" s="181">
        <f>I61-G61</f>
        <v>0</v>
      </c>
      <c r="L61" s="329"/>
      <c r="M61" s="13">
        <f t="shared" si="0"/>
        <v>0</v>
      </c>
      <c r="N61" s="13" t="str">
        <f t="shared" si="5"/>
        <v/>
      </c>
      <c r="O61" s="13" t="str">
        <f t="shared" si="6"/>
        <v/>
      </c>
    </row>
    <row r="62" spans="1:15" ht="25.5" x14ac:dyDescent="0.2">
      <c r="A62" s="27" t="s">
        <v>530</v>
      </c>
      <c r="B62" s="27" t="s">
        <v>519</v>
      </c>
      <c r="C62" s="178" t="s">
        <v>65</v>
      </c>
      <c r="D62" s="179" t="s">
        <v>14</v>
      </c>
      <c r="E62" s="180">
        <v>18.29</v>
      </c>
      <c r="F62" s="181">
        <v>80.5</v>
      </c>
      <c r="G62" s="181">
        <f>ROUND(F62*E62,2)</f>
        <v>1472.35</v>
      </c>
      <c r="H62" s="197">
        <v>80.5</v>
      </c>
      <c r="I62" s="183">
        <f t="shared" si="7"/>
        <v>1472.35</v>
      </c>
      <c r="J62" s="183">
        <f t="shared" ref="J62:K65" si="15">H62-F62</f>
        <v>0</v>
      </c>
      <c r="K62" s="181">
        <f t="shared" si="15"/>
        <v>0</v>
      </c>
      <c r="L62" s="329"/>
      <c r="M62" s="13">
        <f t="shared" si="0"/>
        <v>0</v>
      </c>
      <c r="N62" s="13" t="str">
        <f t="shared" si="5"/>
        <v/>
      </c>
      <c r="O62" s="13" t="str">
        <f t="shared" si="6"/>
        <v/>
      </c>
    </row>
    <row r="63" spans="1:15" ht="38.25" x14ac:dyDescent="0.2">
      <c r="A63" s="27" t="s">
        <v>531</v>
      </c>
      <c r="B63" s="27" t="s">
        <v>519</v>
      </c>
      <c r="C63" s="178" t="s">
        <v>66</v>
      </c>
      <c r="D63" s="179" t="s">
        <v>14</v>
      </c>
      <c r="E63" s="180">
        <v>160.4</v>
      </c>
      <c r="F63" s="181">
        <v>80.5</v>
      </c>
      <c r="G63" s="181">
        <f>ROUND(F63*E63,2)</f>
        <v>12912.2</v>
      </c>
      <c r="H63" s="197">
        <v>80.5</v>
      </c>
      <c r="I63" s="183">
        <f t="shared" si="7"/>
        <v>12912.2</v>
      </c>
      <c r="J63" s="183">
        <f t="shared" si="15"/>
        <v>0</v>
      </c>
      <c r="K63" s="181">
        <f t="shared" si="15"/>
        <v>0</v>
      </c>
      <c r="L63" s="329"/>
      <c r="M63" s="13">
        <f t="shared" si="0"/>
        <v>0</v>
      </c>
      <c r="N63" s="13" t="str">
        <f t="shared" si="5"/>
        <v/>
      </c>
      <c r="O63" s="13" t="str">
        <f t="shared" si="6"/>
        <v/>
      </c>
    </row>
    <row r="64" spans="1:15" x14ac:dyDescent="0.2">
      <c r="A64" s="27" t="s">
        <v>532</v>
      </c>
      <c r="B64" s="27" t="s">
        <v>519</v>
      </c>
      <c r="C64" s="178" t="s">
        <v>67</v>
      </c>
      <c r="D64" s="179" t="s">
        <v>16</v>
      </c>
      <c r="E64" s="180">
        <v>14.77</v>
      </c>
      <c r="F64" s="181">
        <v>32.200000000000003</v>
      </c>
      <c r="G64" s="181">
        <f>ROUND(F64*E64,2)</f>
        <v>475.59</v>
      </c>
      <c r="H64" s="197">
        <v>32.200000000000003</v>
      </c>
      <c r="I64" s="183">
        <f t="shared" si="7"/>
        <v>475.59</v>
      </c>
      <c r="J64" s="183">
        <f t="shared" si="15"/>
        <v>0</v>
      </c>
      <c r="K64" s="181">
        <f t="shared" si="15"/>
        <v>0</v>
      </c>
      <c r="L64" s="329"/>
      <c r="M64" s="13">
        <f t="shared" si="0"/>
        <v>0</v>
      </c>
      <c r="N64" s="13" t="str">
        <f t="shared" si="5"/>
        <v/>
      </c>
      <c r="O64" s="13" t="str">
        <f t="shared" si="6"/>
        <v/>
      </c>
    </row>
    <row r="65" spans="1:15" ht="25.5" x14ac:dyDescent="0.2">
      <c r="A65" s="27" t="s">
        <v>533</v>
      </c>
      <c r="B65" s="27" t="s">
        <v>519</v>
      </c>
      <c r="C65" s="178" t="s">
        <v>68</v>
      </c>
      <c r="D65" s="179" t="s">
        <v>14</v>
      </c>
      <c r="E65" s="180">
        <v>757.36</v>
      </c>
      <c r="F65" s="181">
        <v>2.4</v>
      </c>
      <c r="G65" s="181">
        <f>ROUND(F65*E65,2)</f>
        <v>1817.66</v>
      </c>
      <c r="H65" s="197">
        <v>2.4</v>
      </c>
      <c r="I65" s="183">
        <f t="shared" si="7"/>
        <v>1817.66</v>
      </c>
      <c r="J65" s="183">
        <f t="shared" si="15"/>
        <v>0</v>
      </c>
      <c r="K65" s="181">
        <f t="shared" si="15"/>
        <v>0</v>
      </c>
      <c r="L65" s="329"/>
      <c r="M65" s="13">
        <f t="shared" si="0"/>
        <v>0</v>
      </c>
      <c r="N65" s="13" t="str">
        <f t="shared" si="5"/>
        <v/>
      </c>
      <c r="O65" s="13" t="str">
        <f t="shared" si="6"/>
        <v/>
      </c>
    </row>
    <row r="66" spans="1:15" x14ac:dyDescent="0.2">
      <c r="A66" s="27" t="s">
        <v>400</v>
      </c>
      <c r="B66" s="27"/>
      <c r="C66" s="172" t="s">
        <v>69</v>
      </c>
      <c r="D66" s="179"/>
      <c r="E66" s="180"/>
      <c r="F66" s="181"/>
      <c r="G66" s="175">
        <f>SUBTOTAL(9,G67:G71)</f>
        <v>8989.16</v>
      </c>
      <c r="H66" s="197"/>
      <c r="I66" s="174">
        <f>SUBTOTAL(9,I67:I71)</f>
        <v>8989.16</v>
      </c>
      <c r="J66" s="177"/>
      <c r="K66" s="174">
        <f>SUBTOTAL(9,K67:K71)</f>
        <v>0</v>
      </c>
      <c r="L66" s="328"/>
      <c r="M66" s="39">
        <f t="shared" ref="M66:M114" si="16">I66-G66-K66</f>
        <v>0</v>
      </c>
      <c r="N66" s="13" t="str">
        <f t="shared" si="5"/>
        <v/>
      </c>
      <c r="O66" s="13" t="str">
        <f t="shared" si="6"/>
        <v/>
      </c>
    </row>
    <row r="67" spans="1:15" x14ac:dyDescent="0.2">
      <c r="A67" s="27" t="s">
        <v>534</v>
      </c>
      <c r="B67" s="27" t="s">
        <v>519</v>
      </c>
      <c r="C67" s="178" t="s">
        <v>70</v>
      </c>
      <c r="D67" s="179" t="s">
        <v>19</v>
      </c>
      <c r="E67" s="180">
        <v>147.75</v>
      </c>
      <c r="F67" s="181">
        <v>1.1499999999999999</v>
      </c>
      <c r="G67" s="181">
        <f>ROUND(F67*E67,2)</f>
        <v>169.91</v>
      </c>
      <c r="H67" s="197">
        <v>1.1499999999999999</v>
      </c>
      <c r="I67" s="183">
        <f t="shared" si="7"/>
        <v>169.91</v>
      </c>
      <c r="J67" s="183">
        <f t="shared" ref="J67:K71" si="17">H67-F67</f>
        <v>0</v>
      </c>
      <c r="K67" s="181">
        <f t="shared" si="17"/>
        <v>0</v>
      </c>
      <c r="L67" s="329"/>
      <c r="M67" s="13">
        <f t="shared" si="16"/>
        <v>0</v>
      </c>
      <c r="N67" s="13" t="str">
        <f t="shared" ref="N67:N114" si="18">IF($D67="","",IF($K67&gt;0,$K67,""))</f>
        <v/>
      </c>
      <c r="O67" s="13" t="str">
        <f t="shared" ref="O67:O114" si="19">IF($D67="","",IF($K67&lt;0,$K67,""))</f>
        <v/>
      </c>
    </row>
    <row r="68" spans="1:15" x14ac:dyDescent="0.2">
      <c r="A68" s="27" t="s">
        <v>543</v>
      </c>
      <c r="B68" s="27" t="s">
        <v>519</v>
      </c>
      <c r="C68" s="178" t="s">
        <v>71</v>
      </c>
      <c r="D68" s="179" t="s">
        <v>19</v>
      </c>
      <c r="E68" s="180">
        <v>737.25</v>
      </c>
      <c r="F68" s="181">
        <v>2.2999999999999998</v>
      </c>
      <c r="G68" s="181">
        <f>ROUND(F68*E68,2)</f>
        <v>1695.68</v>
      </c>
      <c r="H68" s="197">
        <v>2.2999999999999998</v>
      </c>
      <c r="I68" s="183">
        <f t="shared" si="7"/>
        <v>1695.68</v>
      </c>
      <c r="J68" s="183">
        <f t="shared" si="17"/>
        <v>0</v>
      </c>
      <c r="K68" s="181">
        <f t="shared" si="17"/>
        <v>0</v>
      </c>
      <c r="L68" s="329"/>
      <c r="M68" s="13">
        <f t="shared" si="16"/>
        <v>0</v>
      </c>
      <c r="N68" s="13" t="str">
        <f t="shared" si="18"/>
        <v/>
      </c>
      <c r="O68" s="13" t="str">
        <f t="shared" si="19"/>
        <v/>
      </c>
    </row>
    <row r="69" spans="1:15" ht="25.5" x14ac:dyDescent="0.2">
      <c r="A69" s="27" t="s">
        <v>544</v>
      </c>
      <c r="B69" s="27" t="s">
        <v>519</v>
      </c>
      <c r="C69" s="178" t="s">
        <v>72</v>
      </c>
      <c r="D69" s="179" t="s">
        <v>14</v>
      </c>
      <c r="E69" s="180">
        <v>22.59</v>
      </c>
      <c r="F69" s="181">
        <v>37.06</v>
      </c>
      <c r="G69" s="181">
        <f>ROUND(F69*E69,2)</f>
        <v>837.19</v>
      </c>
      <c r="H69" s="197">
        <v>37.06</v>
      </c>
      <c r="I69" s="183">
        <f t="shared" si="7"/>
        <v>837.19</v>
      </c>
      <c r="J69" s="183">
        <f t="shared" si="17"/>
        <v>0</v>
      </c>
      <c r="K69" s="181">
        <f t="shared" si="17"/>
        <v>0</v>
      </c>
      <c r="L69" s="329"/>
      <c r="M69" s="13">
        <f t="shared" si="16"/>
        <v>0</v>
      </c>
      <c r="N69" s="13" t="str">
        <f t="shared" si="18"/>
        <v/>
      </c>
      <c r="O69" s="13" t="str">
        <f t="shared" si="19"/>
        <v/>
      </c>
    </row>
    <row r="70" spans="1:15" ht="25.5" x14ac:dyDescent="0.2">
      <c r="A70" s="27" t="s">
        <v>545</v>
      </c>
      <c r="B70" s="27" t="s">
        <v>519</v>
      </c>
      <c r="C70" s="178" t="s">
        <v>73</v>
      </c>
      <c r="D70" s="179" t="s">
        <v>14</v>
      </c>
      <c r="E70" s="180">
        <v>158.35</v>
      </c>
      <c r="F70" s="181">
        <v>37.06</v>
      </c>
      <c r="G70" s="181">
        <f>ROUND(F70*E70,2)</f>
        <v>5868.45</v>
      </c>
      <c r="H70" s="197">
        <v>37.06</v>
      </c>
      <c r="I70" s="183">
        <f t="shared" si="7"/>
        <v>5868.45</v>
      </c>
      <c r="J70" s="183">
        <f t="shared" si="17"/>
        <v>0</v>
      </c>
      <c r="K70" s="181">
        <f t="shared" si="17"/>
        <v>0</v>
      </c>
      <c r="L70" s="329"/>
      <c r="M70" s="13">
        <f t="shared" si="16"/>
        <v>0</v>
      </c>
      <c r="N70" s="13" t="str">
        <f t="shared" si="18"/>
        <v/>
      </c>
      <c r="O70" s="13" t="str">
        <f t="shared" si="19"/>
        <v/>
      </c>
    </row>
    <row r="71" spans="1:15" x14ac:dyDescent="0.2">
      <c r="A71" s="27" t="s">
        <v>546</v>
      </c>
      <c r="B71" s="27" t="s">
        <v>519</v>
      </c>
      <c r="C71" s="178" t="s">
        <v>74</v>
      </c>
      <c r="D71" s="179" t="s">
        <v>16</v>
      </c>
      <c r="E71" s="180">
        <v>139.31</v>
      </c>
      <c r="F71" s="181">
        <v>3</v>
      </c>
      <c r="G71" s="181">
        <f>ROUND(F71*E71,2)</f>
        <v>417.93</v>
      </c>
      <c r="H71" s="197">
        <v>3</v>
      </c>
      <c r="I71" s="183">
        <f t="shared" si="7"/>
        <v>417.93</v>
      </c>
      <c r="J71" s="183">
        <f t="shared" si="17"/>
        <v>0</v>
      </c>
      <c r="K71" s="181">
        <f t="shared" si="17"/>
        <v>0</v>
      </c>
      <c r="L71" s="329"/>
      <c r="M71" s="13">
        <f t="shared" si="16"/>
        <v>0</v>
      </c>
      <c r="N71" s="13" t="str">
        <f t="shared" si="18"/>
        <v/>
      </c>
      <c r="O71" s="13" t="str">
        <f t="shared" si="19"/>
        <v/>
      </c>
    </row>
    <row r="72" spans="1:15" x14ac:dyDescent="0.2">
      <c r="A72" s="27" t="s">
        <v>401</v>
      </c>
      <c r="B72" s="27"/>
      <c r="C72" s="172" t="s">
        <v>75</v>
      </c>
      <c r="D72" s="179"/>
      <c r="E72" s="180"/>
      <c r="F72" s="181"/>
      <c r="G72" s="174">
        <f>SUBTOTAL(9,G73:G87)</f>
        <v>11325.020000000002</v>
      </c>
      <c r="H72" s="197"/>
      <c r="I72" s="174">
        <f>SUBTOTAL(9,I73:I88)</f>
        <v>18529.5</v>
      </c>
      <c r="J72" s="177"/>
      <c r="K72" s="174">
        <f>SUBTOTAL(9,K73:K88)</f>
        <v>0</v>
      </c>
      <c r="L72" s="328"/>
      <c r="M72" s="39">
        <f t="shared" si="16"/>
        <v>7204.4799999999977</v>
      </c>
      <c r="N72" s="13" t="str">
        <f t="shared" si="18"/>
        <v/>
      </c>
      <c r="O72" s="13" t="str">
        <f t="shared" si="19"/>
        <v/>
      </c>
    </row>
    <row r="73" spans="1:15" x14ac:dyDescent="0.2">
      <c r="A73" s="27" t="s">
        <v>535</v>
      </c>
      <c r="B73" s="27"/>
      <c r="C73" s="172" t="s">
        <v>76</v>
      </c>
      <c r="D73" s="179"/>
      <c r="E73" s="180"/>
      <c r="F73" s="181"/>
      <c r="G73" s="174">
        <f>SUBTOTAL(9,G74:G81)</f>
        <v>4735.63</v>
      </c>
      <c r="H73" s="197"/>
      <c r="I73" s="174">
        <f>SUBTOTAL(9,I74:I81)</f>
        <v>4735.63</v>
      </c>
      <c r="J73" s="177"/>
      <c r="K73" s="174">
        <f>SUBTOTAL(9,K74:K81)</f>
        <v>0</v>
      </c>
      <c r="L73" s="328"/>
      <c r="M73" s="39">
        <f t="shared" si="16"/>
        <v>0</v>
      </c>
      <c r="N73" s="13" t="str">
        <f t="shared" si="18"/>
        <v/>
      </c>
      <c r="O73" s="13" t="str">
        <f t="shared" si="19"/>
        <v/>
      </c>
    </row>
    <row r="74" spans="1:15" x14ac:dyDescent="0.2">
      <c r="A74" s="28" t="s">
        <v>547</v>
      </c>
      <c r="B74" s="27" t="s">
        <v>519</v>
      </c>
      <c r="C74" s="178" t="s">
        <v>77</v>
      </c>
      <c r="D74" s="179" t="s">
        <v>16</v>
      </c>
      <c r="E74" s="180">
        <v>26.25</v>
      </c>
      <c r="F74" s="181">
        <v>54</v>
      </c>
      <c r="G74" s="181">
        <f t="shared" ref="G74:G81" si="20">ROUND(F74*E74,2)</f>
        <v>1417.5</v>
      </c>
      <c r="H74" s="197">
        <v>54</v>
      </c>
      <c r="I74" s="183">
        <f t="shared" si="7"/>
        <v>1417.5</v>
      </c>
      <c r="J74" s="198">
        <f t="shared" ref="J74:K88" si="21">H74-F74</f>
        <v>0</v>
      </c>
      <c r="K74" s="199">
        <f t="shared" si="21"/>
        <v>0</v>
      </c>
      <c r="L74" s="332"/>
      <c r="M74" s="53">
        <f t="shared" si="16"/>
        <v>0</v>
      </c>
      <c r="N74" s="13" t="str">
        <f t="shared" si="18"/>
        <v/>
      </c>
      <c r="O74" s="13" t="str">
        <f t="shared" si="19"/>
        <v/>
      </c>
    </row>
    <row r="75" spans="1:15" x14ac:dyDescent="0.2">
      <c r="A75" s="28" t="s">
        <v>548</v>
      </c>
      <c r="B75" s="27" t="s">
        <v>519</v>
      </c>
      <c r="C75" s="178" t="s">
        <v>78</v>
      </c>
      <c r="D75" s="179" t="s">
        <v>16</v>
      </c>
      <c r="E75" s="180">
        <v>47.31</v>
      </c>
      <c r="F75" s="181">
        <v>12</v>
      </c>
      <c r="G75" s="181">
        <f t="shared" si="20"/>
        <v>567.72</v>
      </c>
      <c r="H75" s="197">
        <v>12</v>
      </c>
      <c r="I75" s="183">
        <f t="shared" si="7"/>
        <v>567.72</v>
      </c>
      <c r="J75" s="198">
        <f t="shared" si="21"/>
        <v>0</v>
      </c>
      <c r="K75" s="199">
        <f t="shared" si="21"/>
        <v>0</v>
      </c>
      <c r="L75" s="332"/>
      <c r="M75" s="53">
        <f t="shared" si="16"/>
        <v>0</v>
      </c>
      <c r="N75" s="13" t="str">
        <f t="shared" si="18"/>
        <v/>
      </c>
      <c r="O75" s="13" t="str">
        <f t="shared" si="19"/>
        <v/>
      </c>
    </row>
    <row r="76" spans="1:15" x14ac:dyDescent="0.2">
      <c r="A76" s="28" t="s">
        <v>549</v>
      </c>
      <c r="B76" s="27" t="s">
        <v>519</v>
      </c>
      <c r="C76" s="178" t="s">
        <v>79</v>
      </c>
      <c r="D76" s="179" t="s">
        <v>40</v>
      </c>
      <c r="E76" s="180">
        <v>65.5</v>
      </c>
      <c r="F76" s="181">
        <v>2</v>
      </c>
      <c r="G76" s="181">
        <f t="shared" si="20"/>
        <v>131</v>
      </c>
      <c r="H76" s="197">
        <v>2</v>
      </c>
      <c r="I76" s="183">
        <f t="shared" si="7"/>
        <v>131</v>
      </c>
      <c r="J76" s="183">
        <f t="shared" si="21"/>
        <v>0</v>
      </c>
      <c r="K76" s="181">
        <f t="shared" si="21"/>
        <v>0</v>
      </c>
      <c r="L76" s="329"/>
      <c r="M76" s="13">
        <f t="shared" si="16"/>
        <v>0</v>
      </c>
      <c r="N76" s="13" t="str">
        <f t="shared" si="18"/>
        <v/>
      </c>
      <c r="O76" s="13" t="str">
        <f t="shared" si="19"/>
        <v/>
      </c>
    </row>
    <row r="77" spans="1:15" x14ac:dyDescent="0.2">
      <c r="A77" s="28" t="s">
        <v>550</v>
      </c>
      <c r="B77" s="27" t="s">
        <v>519</v>
      </c>
      <c r="C77" s="178" t="s">
        <v>80</v>
      </c>
      <c r="D77" s="179" t="s">
        <v>40</v>
      </c>
      <c r="E77" s="180">
        <v>126.04</v>
      </c>
      <c r="F77" s="181">
        <v>2</v>
      </c>
      <c r="G77" s="181">
        <f t="shared" si="20"/>
        <v>252.08</v>
      </c>
      <c r="H77" s="197">
        <v>2</v>
      </c>
      <c r="I77" s="183">
        <f t="shared" ref="I77:I131" si="22">ROUND(H77*E77,2)</f>
        <v>252.08</v>
      </c>
      <c r="J77" s="183">
        <f t="shared" si="21"/>
        <v>0</v>
      </c>
      <c r="K77" s="181">
        <f t="shared" si="21"/>
        <v>0</v>
      </c>
      <c r="L77" s="329"/>
      <c r="M77" s="13">
        <f t="shared" si="16"/>
        <v>0</v>
      </c>
      <c r="N77" s="13" t="str">
        <f t="shared" si="18"/>
        <v/>
      </c>
      <c r="O77" s="13" t="str">
        <f t="shared" si="19"/>
        <v/>
      </c>
    </row>
    <row r="78" spans="1:15" ht="25.5" x14ac:dyDescent="0.2">
      <c r="A78" s="28" t="s">
        <v>551</v>
      </c>
      <c r="B78" s="27" t="s">
        <v>519</v>
      </c>
      <c r="C78" s="178" t="s">
        <v>81</v>
      </c>
      <c r="D78" s="179" t="s">
        <v>40</v>
      </c>
      <c r="E78" s="180">
        <v>94.51</v>
      </c>
      <c r="F78" s="181">
        <v>4</v>
      </c>
      <c r="G78" s="181">
        <f t="shared" si="20"/>
        <v>378.04</v>
      </c>
      <c r="H78" s="197">
        <v>4</v>
      </c>
      <c r="I78" s="183">
        <f t="shared" si="22"/>
        <v>378.04</v>
      </c>
      <c r="J78" s="183">
        <f t="shared" si="21"/>
        <v>0</v>
      </c>
      <c r="K78" s="181">
        <f t="shared" si="21"/>
        <v>0</v>
      </c>
      <c r="L78" s="329"/>
      <c r="M78" s="13">
        <f t="shared" si="16"/>
        <v>0</v>
      </c>
      <c r="N78" s="13" t="str">
        <f t="shared" si="18"/>
        <v/>
      </c>
      <c r="O78" s="13" t="str">
        <f t="shared" si="19"/>
        <v/>
      </c>
    </row>
    <row r="79" spans="1:15" ht="25.5" x14ac:dyDescent="0.2">
      <c r="A79" s="28" t="s">
        <v>552</v>
      </c>
      <c r="B79" s="27" t="s">
        <v>519</v>
      </c>
      <c r="C79" s="178" t="s">
        <v>82</v>
      </c>
      <c r="D79" s="179" t="s">
        <v>40</v>
      </c>
      <c r="E79" s="180">
        <v>985.81</v>
      </c>
      <c r="F79" s="181">
        <v>1</v>
      </c>
      <c r="G79" s="181">
        <f t="shared" si="20"/>
        <v>985.81</v>
      </c>
      <c r="H79" s="197">
        <v>1</v>
      </c>
      <c r="I79" s="183">
        <f t="shared" si="22"/>
        <v>985.81</v>
      </c>
      <c r="J79" s="183">
        <f t="shared" si="21"/>
        <v>0</v>
      </c>
      <c r="K79" s="181">
        <f t="shared" si="21"/>
        <v>0</v>
      </c>
      <c r="L79" s="329"/>
      <c r="M79" s="13">
        <f t="shared" si="16"/>
        <v>0</v>
      </c>
      <c r="N79" s="13" t="str">
        <f t="shared" si="18"/>
        <v/>
      </c>
      <c r="O79" s="13" t="str">
        <f t="shared" si="19"/>
        <v/>
      </c>
    </row>
    <row r="80" spans="1:15" x14ac:dyDescent="0.2">
      <c r="A80" s="28" t="s">
        <v>553</v>
      </c>
      <c r="B80" s="27" t="s">
        <v>519</v>
      </c>
      <c r="C80" s="178" t="s">
        <v>83</v>
      </c>
      <c r="D80" s="179" t="s">
        <v>40</v>
      </c>
      <c r="E80" s="180">
        <v>88.7</v>
      </c>
      <c r="F80" s="181">
        <v>1</v>
      </c>
      <c r="G80" s="181">
        <f t="shared" si="20"/>
        <v>88.7</v>
      </c>
      <c r="H80" s="197">
        <v>1</v>
      </c>
      <c r="I80" s="183">
        <f t="shared" si="22"/>
        <v>88.7</v>
      </c>
      <c r="J80" s="183">
        <f t="shared" si="21"/>
        <v>0</v>
      </c>
      <c r="K80" s="181">
        <f t="shared" si="21"/>
        <v>0</v>
      </c>
      <c r="L80" s="329"/>
      <c r="M80" s="13">
        <f t="shared" si="16"/>
        <v>0</v>
      </c>
      <c r="N80" s="13" t="str">
        <f t="shared" si="18"/>
        <v/>
      </c>
      <c r="O80" s="13" t="str">
        <f t="shared" si="19"/>
        <v/>
      </c>
    </row>
    <row r="81" spans="1:18" x14ac:dyDescent="0.2">
      <c r="A81" s="28" t="s">
        <v>554</v>
      </c>
      <c r="B81" s="27" t="s">
        <v>519</v>
      </c>
      <c r="C81" s="178" t="s">
        <v>84</v>
      </c>
      <c r="D81" s="179" t="s">
        <v>40</v>
      </c>
      <c r="E81" s="180">
        <v>914.78</v>
      </c>
      <c r="F81" s="181">
        <v>1</v>
      </c>
      <c r="G81" s="181">
        <f t="shared" si="20"/>
        <v>914.78</v>
      </c>
      <c r="H81" s="197">
        <v>1</v>
      </c>
      <c r="I81" s="183">
        <f t="shared" si="22"/>
        <v>914.78</v>
      </c>
      <c r="J81" s="183">
        <f t="shared" si="21"/>
        <v>0</v>
      </c>
      <c r="K81" s="181">
        <f t="shared" si="21"/>
        <v>0</v>
      </c>
      <c r="L81" s="329"/>
      <c r="M81" s="13">
        <f t="shared" si="16"/>
        <v>0</v>
      </c>
      <c r="N81" s="13" t="str">
        <f t="shared" si="18"/>
        <v/>
      </c>
      <c r="O81" s="13" t="str">
        <f t="shared" si="19"/>
        <v/>
      </c>
    </row>
    <row r="82" spans="1:18" x14ac:dyDescent="0.2">
      <c r="A82" s="27" t="s">
        <v>536</v>
      </c>
      <c r="B82" s="27"/>
      <c r="C82" s="172" t="s">
        <v>85</v>
      </c>
      <c r="D82" s="179"/>
      <c r="E82" s="180"/>
      <c r="F82" s="181"/>
      <c r="G82" s="175">
        <f>SUBTOTAL(9,G83:G87)</f>
        <v>6589.3899999999985</v>
      </c>
      <c r="H82" s="197"/>
      <c r="I82" s="174">
        <f>SUBTOTAL(9,I83:I88)</f>
        <v>13793.869999999999</v>
      </c>
      <c r="J82" s="177"/>
      <c r="K82" s="174">
        <f>SUBTOTAL(9,K83:K88)</f>
        <v>0</v>
      </c>
      <c r="L82" s="328"/>
      <c r="M82" s="39">
        <f t="shared" si="16"/>
        <v>7204.4800000000005</v>
      </c>
      <c r="N82" s="13" t="str">
        <f t="shared" si="18"/>
        <v/>
      </c>
      <c r="O82" s="13" t="str">
        <f t="shared" si="19"/>
        <v/>
      </c>
    </row>
    <row r="83" spans="1:18" ht="25.5" x14ac:dyDescent="0.2">
      <c r="A83" s="29" t="s">
        <v>555</v>
      </c>
      <c r="B83" s="27" t="s">
        <v>519</v>
      </c>
      <c r="C83" s="204" t="s">
        <v>86</v>
      </c>
      <c r="D83" s="205" t="s">
        <v>16</v>
      </c>
      <c r="E83" s="206">
        <v>66.709999999999994</v>
      </c>
      <c r="F83" s="207">
        <v>80.400000000000006</v>
      </c>
      <c r="G83" s="207">
        <f t="shared" ref="G83:G88" si="23">ROUND(F83*E83,2)</f>
        <v>5363.48</v>
      </c>
      <c r="H83" s="208">
        <v>80.400000000000006</v>
      </c>
      <c r="I83" s="209">
        <f t="shared" si="22"/>
        <v>5363.48</v>
      </c>
      <c r="J83" s="209">
        <f t="shared" ref="J83:J88" si="24">H83-F83</f>
        <v>0</v>
      </c>
      <c r="K83" s="207">
        <f t="shared" si="21"/>
        <v>0</v>
      </c>
      <c r="L83" s="336"/>
      <c r="M83" s="57">
        <f t="shared" si="16"/>
        <v>0</v>
      </c>
      <c r="N83" s="13" t="str">
        <f t="shared" si="18"/>
        <v/>
      </c>
      <c r="O83" s="13" t="str">
        <f t="shared" si="19"/>
        <v/>
      </c>
    </row>
    <row r="84" spans="1:18" ht="25.5" x14ac:dyDescent="0.2">
      <c r="A84" s="29" t="s">
        <v>556</v>
      </c>
      <c r="B84" s="27" t="s">
        <v>519</v>
      </c>
      <c r="C84" s="204" t="s">
        <v>87</v>
      </c>
      <c r="D84" s="205" t="s">
        <v>16</v>
      </c>
      <c r="E84" s="206">
        <v>40.14</v>
      </c>
      <c r="F84" s="207">
        <v>6</v>
      </c>
      <c r="G84" s="207">
        <f t="shared" si="23"/>
        <v>240.84</v>
      </c>
      <c r="H84" s="208">
        <v>6</v>
      </c>
      <c r="I84" s="209">
        <f t="shared" si="22"/>
        <v>240.84</v>
      </c>
      <c r="J84" s="209">
        <f t="shared" si="24"/>
        <v>0</v>
      </c>
      <c r="K84" s="207">
        <f t="shared" si="21"/>
        <v>0</v>
      </c>
      <c r="L84" s="336"/>
      <c r="M84" s="57">
        <f t="shared" si="16"/>
        <v>0</v>
      </c>
      <c r="N84" s="13" t="str">
        <f t="shared" si="18"/>
        <v/>
      </c>
      <c r="O84" s="13" t="str">
        <f t="shared" si="19"/>
        <v/>
      </c>
    </row>
    <row r="85" spans="1:18" x14ac:dyDescent="0.2">
      <c r="A85" s="29" t="s">
        <v>557</v>
      </c>
      <c r="B85" s="27" t="s">
        <v>519</v>
      </c>
      <c r="C85" s="204" t="s">
        <v>88</v>
      </c>
      <c r="D85" s="205" t="s">
        <v>16</v>
      </c>
      <c r="E85" s="206">
        <v>31.28</v>
      </c>
      <c r="F85" s="207">
        <v>12</v>
      </c>
      <c r="G85" s="207">
        <f t="shared" si="23"/>
        <v>375.36</v>
      </c>
      <c r="H85" s="208">
        <v>12</v>
      </c>
      <c r="I85" s="209">
        <f t="shared" si="22"/>
        <v>375.36</v>
      </c>
      <c r="J85" s="209">
        <f t="shared" si="24"/>
        <v>0</v>
      </c>
      <c r="K85" s="207">
        <f t="shared" si="21"/>
        <v>0</v>
      </c>
      <c r="L85" s="336"/>
      <c r="M85" s="57">
        <f t="shared" si="16"/>
        <v>0</v>
      </c>
      <c r="N85" s="13" t="str">
        <f t="shared" si="18"/>
        <v/>
      </c>
      <c r="O85" s="13" t="str">
        <f t="shared" si="19"/>
        <v/>
      </c>
    </row>
    <row r="86" spans="1:18" x14ac:dyDescent="0.2">
      <c r="A86" s="29" t="s">
        <v>558</v>
      </c>
      <c r="B86" s="27" t="s">
        <v>519</v>
      </c>
      <c r="C86" s="204" t="s">
        <v>89</v>
      </c>
      <c r="D86" s="205" t="s">
        <v>40</v>
      </c>
      <c r="E86" s="206">
        <v>97.34</v>
      </c>
      <c r="F86" s="207">
        <v>3</v>
      </c>
      <c r="G86" s="207">
        <f t="shared" si="23"/>
        <v>292.02</v>
      </c>
      <c r="H86" s="208">
        <v>3</v>
      </c>
      <c r="I86" s="209">
        <f t="shared" si="22"/>
        <v>292.02</v>
      </c>
      <c r="J86" s="209">
        <f t="shared" si="24"/>
        <v>0</v>
      </c>
      <c r="K86" s="207">
        <f t="shared" si="21"/>
        <v>0</v>
      </c>
      <c r="L86" s="336"/>
      <c r="M86" s="57">
        <f t="shared" si="16"/>
        <v>0</v>
      </c>
      <c r="N86" s="13" t="str">
        <f t="shared" si="18"/>
        <v/>
      </c>
      <c r="O86" s="13" t="str">
        <f t="shared" si="19"/>
        <v/>
      </c>
    </row>
    <row r="87" spans="1:18" x14ac:dyDescent="0.2">
      <c r="A87" s="29" t="s">
        <v>559</v>
      </c>
      <c r="B87" s="27" t="s">
        <v>519</v>
      </c>
      <c r="C87" s="204" t="s">
        <v>90</v>
      </c>
      <c r="D87" s="205" t="s">
        <v>40</v>
      </c>
      <c r="E87" s="206">
        <v>317.69</v>
      </c>
      <c r="F87" s="207">
        <v>1</v>
      </c>
      <c r="G87" s="207">
        <f t="shared" si="23"/>
        <v>317.69</v>
      </c>
      <c r="H87" s="208">
        <v>1</v>
      </c>
      <c r="I87" s="209">
        <f t="shared" si="22"/>
        <v>317.69</v>
      </c>
      <c r="J87" s="209">
        <f t="shared" si="24"/>
        <v>0</v>
      </c>
      <c r="K87" s="207">
        <f t="shared" si="21"/>
        <v>0</v>
      </c>
      <c r="L87" s="336"/>
      <c r="M87" s="57">
        <f t="shared" si="16"/>
        <v>0</v>
      </c>
      <c r="N87" s="13" t="str">
        <f t="shared" si="18"/>
        <v/>
      </c>
      <c r="O87" s="13" t="str">
        <f t="shared" si="19"/>
        <v/>
      </c>
    </row>
    <row r="88" spans="1:18" x14ac:dyDescent="0.2">
      <c r="A88" s="29" t="s">
        <v>560</v>
      </c>
      <c r="B88" s="27" t="s">
        <v>519</v>
      </c>
      <c r="C88" s="223" t="s">
        <v>721</v>
      </c>
      <c r="D88" s="260" t="s">
        <v>40</v>
      </c>
      <c r="E88" s="261">
        <v>900.56</v>
      </c>
      <c r="F88" s="201">
        <v>8</v>
      </c>
      <c r="G88" s="201">
        <f t="shared" si="23"/>
        <v>7204.48</v>
      </c>
      <c r="H88" s="211">
        <v>8</v>
      </c>
      <c r="I88" s="200">
        <f t="shared" si="22"/>
        <v>7204.48</v>
      </c>
      <c r="J88" s="203">
        <f t="shared" si="24"/>
        <v>0</v>
      </c>
      <c r="K88" s="187">
        <f t="shared" si="21"/>
        <v>0</v>
      </c>
      <c r="L88" s="334"/>
      <c r="M88" s="55">
        <f t="shared" si="16"/>
        <v>0</v>
      </c>
      <c r="N88" s="13" t="str">
        <f t="shared" si="18"/>
        <v/>
      </c>
      <c r="O88" s="13" t="str">
        <f t="shared" si="19"/>
        <v/>
      </c>
      <c r="P88" s="2">
        <f>ROUND(R88*$Q$3,2)</f>
        <v>900.56</v>
      </c>
      <c r="R88" s="2">
        <v>1063.8617886178861</v>
      </c>
    </row>
    <row r="89" spans="1:18" x14ac:dyDescent="0.2">
      <c r="A89" s="28" t="s">
        <v>537</v>
      </c>
      <c r="B89" s="28"/>
      <c r="C89" s="172" t="s">
        <v>91</v>
      </c>
      <c r="D89" s="179"/>
      <c r="E89" s="180"/>
      <c r="F89" s="181"/>
      <c r="G89" s="175">
        <f>SUBTOTAL(9,G90:G108)</f>
        <v>15506.349999999999</v>
      </c>
      <c r="H89" s="197"/>
      <c r="I89" s="174">
        <f>SUBTOTAL(9,I90:I108)</f>
        <v>15506.349999999999</v>
      </c>
      <c r="J89" s="177"/>
      <c r="K89" s="174">
        <f>SUBTOTAL(9,K90:K108)</f>
        <v>0</v>
      </c>
      <c r="L89" s="328"/>
      <c r="M89" s="39">
        <f t="shared" si="16"/>
        <v>0</v>
      </c>
      <c r="N89" s="13" t="str">
        <f t="shared" si="18"/>
        <v/>
      </c>
      <c r="O89" s="13" t="str">
        <f t="shared" si="19"/>
        <v/>
      </c>
    </row>
    <row r="90" spans="1:18" ht="25.5" x14ac:dyDescent="0.2">
      <c r="A90" s="28" t="s">
        <v>561</v>
      </c>
      <c r="B90" s="27" t="s">
        <v>519</v>
      </c>
      <c r="C90" s="178" t="s">
        <v>92</v>
      </c>
      <c r="D90" s="179" t="s">
        <v>40</v>
      </c>
      <c r="E90" s="180">
        <v>1001.13</v>
      </c>
      <c r="F90" s="181">
        <v>1</v>
      </c>
      <c r="G90" s="181">
        <f t="shared" ref="G90:G108" si="25">ROUND(F90*E90,2)</f>
        <v>1001.13</v>
      </c>
      <c r="H90" s="197">
        <v>1</v>
      </c>
      <c r="I90" s="183">
        <f t="shared" si="22"/>
        <v>1001.13</v>
      </c>
      <c r="J90" s="183">
        <f t="shared" ref="J90:K108" si="26">H90-F90</f>
        <v>0</v>
      </c>
      <c r="K90" s="181">
        <f t="shared" si="26"/>
        <v>0</v>
      </c>
      <c r="L90" s="329"/>
      <c r="M90" s="13">
        <f t="shared" si="16"/>
        <v>0</v>
      </c>
      <c r="N90" s="13" t="str">
        <f t="shared" si="18"/>
        <v/>
      </c>
      <c r="O90" s="13" t="str">
        <f t="shared" si="19"/>
        <v/>
      </c>
    </row>
    <row r="91" spans="1:18" x14ac:dyDescent="0.2">
      <c r="A91" s="28" t="s">
        <v>562</v>
      </c>
      <c r="B91" s="27" t="s">
        <v>519</v>
      </c>
      <c r="C91" s="178" t="s">
        <v>93</v>
      </c>
      <c r="D91" s="179" t="s">
        <v>40</v>
      </c>
      <c r="E91" s="180">
        <v>669.79</v>
      </c>
      <c r="F91" s="181">
        <v>6</v>
      </c>
      <c r="G91" s="181">
        <f t="shared" si="25"/>
        <v>4018.74</v>
      </c>
      <c r="H91" s="197">
        <v>6</v>
      </c>
      <c r="I91" s="183">
        <f t="shared" si="22"/>
        <v>4018.74</v>
      </c>
      <c r="J91" s="183">
        <f t="shared" si="26"/>
        <v>0</v>
      </c>
      <c r="K91" s="181">
        <f t="shared" si="26"/>
        <v>0</v>
      </c>
      <c r="L91" s="329"/>
      <c r="M91" s="13">
        <f t="shared" si="16"/>
        <v>0</v>
      </c>
      <c r="N91" s="13" t="str">
        <f t="shared" si="18"/>
        <v/>
      </c>
      <c r="O91" s="13" t="str">
        <f t="shared" si="19"/>
        <v/>
      </c>
    </row>
    <row r="92" spans="1:18" x14ac:dyDescent="0.2">
      <c r="A92" s="28" t="s">
        <v>563</v>
      </c>
      <c r="B92" s="27" t="s">
        <v>519</v>
      </c>
      <c r="C92" s="178" t="s">
        <v>94</v>
      </c>
      <c r="D92" s="179" t="s">
        <v>40</v>
      </c>
      <c r="E92" s="180">
        <v>40.99</v>
      </c>
      <c r="F92" s="181">
        <v>7</v>
      </c>
      <c r="G92" s="181">
        <f t="shared" si="25"/>
        <v>286.93</v>
      </c>
      <c r="H92" s="197">
        <v>7</v>
      </c>
      <c r="I92" s="183">
        <f t="shared" si="22"/>
        <v>286.93</v>
      </c>
      <c r="J92" s="183">
        <f t="shared" si="26"/>
        <v>0</v>
      </c>
      <c r="K92" s="181">
        <f t="shared" si="26"/>
        <v>0</v>
      </c>
      <c r="L92" s="329"/>
      <c r="M92" s="13">
        <f t="shared" si="16"/>
        <v>0</v>
      </c>
      <c r="N92" s="13" t="str">
        <f t="shared" si="18"/>
        <v/>
      </c>
      <c r="O92" s="13" t="str">
        <f t="shared" si="19"/>
        <v/>
      </c>
    </row>
    <row r="93" spans="1:18" x14ac:dyDescent="0.2">
      <c r="A93" s="28" t="s">
        <v>564</v>
      </c>
      <c r="B93" s="27" t="s">
        <v>519</v>
      </c>
      <c r="C93" s="178" t="s">
        <v>95</v>
      </c>
      <c r="D93" s="179" t="s">
        <v>40</v>
      </c>
      <c r="E93" s="180">
        <v>116.84</v>
      </c>
      <c r="F93" s="181">
        <v>4</v>
      </c>
      <c r="G93" s="181">
        <f t="shared" si="25"/>
        <v>467.36</v>
      </c>
      <c r="H93" s="197">
        <v>4</v>
      </c>
      <c r="I93" s="183">
        <f t="shared" si="22"/>
        <v>467.36</v>
      </c>
      <c r="J93" s="183">
        <f t="shared" si="26"/>
        <v>0</v>
      </c>
      <c r="K93" s="181">
        <f t="shared" si="26"/>
        <v>0</v>
      </c>
      <c r="L93" s="329"/>
      <c r="M93" s="13">
        <f t="shared" si="16"/>
        <v>0</v>
      </c>
      <c r="N93" s="13" t="str">
        <f t="shared" si="18"/>
        <v/>
      </c>
      <c r="O93" s="13" t="str">
        <f t="shared" si="19"/>
        <v/>
      </c>
    </row>
    <row r="94" spans="1:18" x14ac:dyDescent="0.2">
      <c r="A94" s="28" t="s">
        <v>565</v>
      </c>
      <c r="B94" s="27" t="s">
        <v>519</v>
      </c>
      <c r="C94" s="178" t="s">
        <v>96</v>
      </c>
      <c r="D94" s="179" t="s">
        <v>40</v>
      </c>
      <c r="E94" s="180">
        <v>669.42</v>
      </c>
      <c r="F94" s="181">
        <v>1</v>
      </c>
      <c r="G94" s="181">
        <f t="shared" si="25"/>
        <v>669.42</v>
      </c>
      <c r="H94" s="197">
        <v>1</v>
      </c>
      <c r="I94" s="183">
        <f t="shared" si="22"/>
        <v>669.42</v>
      </c>
      <c r="J94" s="183">
        <f t="shared" si="26"/>
        <v>0</v>
      </c>
      <c r="K94" s="181">
        <f t="shared" si="26"/>
        <v>0</v>
      </c>
      <c r="L94" s="329"/>
      <c r="M94" s="13">
        <f t="shared" si="16"/>
        <v>0</v>
      </c>
      <c r="N94" s="13" t="str">
        <f t="shared" si="18"/>
        <v/>
      </c>
      <c r="O94" s="13" t="str">
        <f t="shared" si="19"/>
        <v/>
      </c>
    </row>
    <row r="95" spans="1:18" ht="13.5" customHeight="1" x14ac:dyDescent="0.2">
      <c r="A95" s="28" t="s">
        <v>566</v>
      </c>
      <c r="B95" s="27" t="s">
        <v>519</v>
      </c>
      <c r="C95" s="178" t="s">
        <v>97</v>
      </c>
      <c r="D95" s="179" t="s">
        <v>40</v>
      </c>
      <c r="E95" s="180">
        <v>41.44</v>
      </c>
      <c r="F95" s="181">
        <v>5</v>
      </c>
      <c r="G95" s="181">
        <f t="shared" si="25"/>
        <v>207.2</v>
      </c>
      <c r="H95" s="197">
        <v>5</v>
      </c>
      <c r="I95" s="183">
        <f t="shared" si="22"/>
        <v>207.2</v>
      </c>
      <c r="J95" s="183">
        <f t="shared" si="26"/>
        <v>0</v>
      </c>
      <c r="K95" s="181">
        <f t="shared" si="26"/>
        <v>0</v>
      </c>
      <c r="L95" s="329"/>
      <c r="M95" s="13">
        <f t="shared" si="16"/>
        <v>0</v>
      </c>
      <c r="N95" s="13" t="str">
        <f t="shared" si="18"/>
        <v/>
      </c>
      <c r="O95" s="13" t="str">
        <f t="shared" si="19"/>
        <v/>
      </c>
    </row>
    <row r="96" spans="1:18" x14ac:dyDescent="0.2">
      <c r="A96" s="28" t="s">
        <v>567</v>
      </c>
      <c r="B96" s="27" t="s">
        <v>519</v>
      </c>
      <c r="C96" s="178" t="s">
        <v>98</v>
      </c>
      <c r="D96" s="179" t="s">
        <v>40</v>
      </c>
      <c r="E96" s="180">
        <v>29.23</v>
      </c>
      <c r="F96" s="181">
        <v>5</v>
      </c>
      <c r="G96" s="181">
        <f t="shared" si="25"/>
        <v>146.15</v>
      </c>
      <c r="H96" s="197">
        <v>5</v>
      </c>
      <c r="I96" s="183">
        <f t="shared" si="22"/>
        <v>146.15</v>
      </c>
      <c r="J96" s="183">
        <f t="shared" si="26"/>
        <v>0</v>
      </c>
      <c r="K96" s="181">
        <f t="shared" si="26"/>
        <v>0</v>
      </c>
      <c r="L96" s="329"/>
      <c r="M96" s="13">
        <f t="shared" si="16"/>
        <v>0</v>
      </c>
      <c r="N96" s="13" t="str">
        <f t="shared" si="18"/>
        <v/>
      </c>
      <c r="O96" s="13" t="str">
        <f t="shared" si="19"/>
        <v/>
      </c>
    </row>
    <row r="97" spans="1:15" x14ac:dyDescent="0.2">
      <c r="A97" s="28" t="s">
        <v>568</v>
      </c>
      <c r="B97" s="27" t="s">
        <v>519</v>
      </c>
      <c r="C97" s="178" t="s">
        <v>99</v>
      </c>
      <c r="D97" s="179" t="s">
        <v>40</v>
      </c>
      <c r="E97" s="180">
        <v>36.4</v>
      </c>
      <c r="F97" s="181">
        <v>5</v>
      </c>
      <c r="G97" s="181">
        <f t="shared" si="25"/>
        <v>182</v>
      </c>
      <c r="H97" s="197">
        <v>5</v>
      </c>
      <c r="I97" s="183">
        <f t="shared" si="22"/>
        <v>182</v>
      </c>
      <c r="J97" s="183">
        <f t="shared" si="26"/>
        <v>0</v>
      </c>
      <c r="K97" s="181">
        <f t="shared" si="26"/>
        <v>0</v>
      </c>
      <c r="L97" s="329"/>
      <c r="M97" s="13">
        <f t="shared" si="16"/>
        <v>0</v>
      </c>
      <c r="N97" s="13" t="str">
        <f t="shared" si="18"/>
        <v/>
      </c>
      <c r="O97" s="13" t="str">
        <f t="shared" si="19"/>
        <v/>
      </c>
    </row>
    <row r="98" spans="1:15" ht="25.5" x14ac:dyDescent="0.2">
      <c r="A98" s="28" t="s">
        <v>569</v>
      </c>
      <c r="B98" s="27" t="s">
        <v>519</v>
      </c>
      <c r="C98" s="178" t="s">
        <v>100</v>
      </c>
      <c r="D98" s="179" t="s">
        <v>40</v>
      </c>
      <c r="E98" s="180">
        <v>136.03</v>
      </c>
      <c r="F98" s="181">
        <v>5</v>
      </c>
      <c r="G98" s="181">
        <f t="shared" si="25"/>
        <v>680.15</v>
      </c>
      <c r="H98" s="197">
        <v>5</v>
      </c>
      <c r="I98" s="183">
        <f t="shared" si="22"/>
        <v>680.15</v>
      </c>
      <c r="J98" s="183">
        <f t="shared" si="26"/>
        <v>0</v>
      </c>
      <c r="K98" s="181">
        <f t="shared" si="26"/>
        <v>0</v>
      </c>
      <c r="L98" s="329"/>
      <c r="M98" s="13">
        <f t="shared" si="16"/>
        <v>0</v>
      </c>
      <c r="N98" s="13" t="str">
        <f t="shared" si="18"/>
        <v/>
      </c>
      <c r="O98" s="13" t="str">
        <f t="shared" si="19"/>
        <v/>
      </c>
    </row>
    <row r="99" spans="1:15" x14ac:dyDescent="0.2">
      <c r="A99" s="28" t="s">
        <v>570</v>
      </c>
      <c r="B99" s="27" t="s">
        <v>519</v>
      </c>
      <c r="C99" s="178" t="s">
        <v>101</v>
      </c>
      <c r="D99" s="179" t="s">
        <v>40</v>
      </c>
      <c r="E99" s="180">
        <v>337.59</v>
      </c>
      <c r="F99" s="181">
        <v>7</v>
      </c>
      <c r="G99" s="181">
        <f t="shared" si="25"/>
        <v>2363.13</v>
      </c>
      <c r="H99" s="197">
        <v>7</v>
      </c>
      <c r="I99" s="183">
        <f t="shared" si="22"/>
        <v>2363.13</v>
      </c>
      <c r="J99" s="183">
        <f t="shared" si="26"/>
        <v>0</v>
      </c>
      <c r="K99" s="181">
        <f t="shared" si="26"/>
        <v>0</v>
      </c>
      <c r="L99" s="329"/>
      <c r="M99" s="13">
        <f t="shared" si="16"/>
        <v>0</v>
      </c>
      <c r="N99" s="13" t="str">
        <f t="shared" si="18"/>
        <v/>
      </c>
      <c r="O99" s="13" t="str">
        <f t="shared" si="19"/>
        <v/>
      </c>
    </row>
    <row r="100" spans="1:15" x14ac:dyDescent="0.2">
      <c r="A100" s="28" t="s">
        <v>571</v>
      </c>
      <c r="B100" s="27" t="s">
        <v>519</v>
      </c>
      <c r="C100" s="178" t="s">
        <v>102</v>
      </c>
      <c r="D100" s="179" t="s">
        <v>40</v>
      </c>
      <c r="E100" s="180">
        <v>67.23</v>
      </c>
      <c r="F100" s="181">
        <v>6</v>
      </c>
      <c r="G100" s="181">
        <f t="shared" si="25"/>
        <v>403.38</v>
      </c>
      <c r="H100" s="197">
        <v>6</v>
      </c>
      <c r="I100" s="183">
        <f t="shared" si="22"/>
        <v>403.38</v>
      </c>
      <c r="J100" s="183">
        <f t="shared" si="26"/>
        <v>0</v>
      </c>
      <c r="K100" s="181">
        <f t="shared" si="26"/>
        <v>0</v>
      </c>
      <c r="L100" s="329"/>
      <c r="M100" s="13">
        <f t="shared" si="16"/>
        <v>0</v>
      </c>
      <c r="N100" s="13" t="str">
        <f t="shared" si="18"/>
        <v/>
      </c>
      <c r="O100" s="13" t="str">
        <f t="shared" si="19"/>
        <v/>
      </c>
    </row>
    <row r="101" spans="1:15" x14ac:dyDescent="0.2">
      <c r="A101" s="28" t="s">
        <v>572</v>
      </c>
      <c r="B101" s="27" t="s">
        <v>519</v>
      </c>
      <c r="C101" s="178" t="s">
        <v>103</v>
      </c>
      <c r="D101" s="179" t="s">
        <v>40</v>
      </c>
      <c r="E101" s="180">
        <v>59.37</v>
      </c>
      <c r="F101" s="181">
        <v>7</v>
      </c>
      <c r="G101" s="181">
        <f t="shared" si="25"/>
        <v>415.59</v>
      </c>
      <c r="H101" s="197">
        <v>7</v>
      </c>
      <c r="I101" s="183">
        <f t="shared" si="22"/>
        <v>415.59</v>
      </c>
      <c r="J101" s="183">
        <f t="shared" si="26"/>
        <v>0</v>
      </c>
      <c r="K101" s="181">
        <f t="shared" si="26"/>
        <v>0</v>
      </c>
      <c r="L101" s="329"/>
      <c r="M101" s="13">
        <f t="shared" si="16"/>
        <v>0</v>
      </c>
      <c r="N101" s="13" t="str">
        <f t="shared" si="18"/>
        <v/>
      </c>
      <c r="O101" s="13" t="str">
        <f t="shared" si="19"/>
        <v/>
      </c>
    </row>
    <row r="102" spans="1:15" x14ac:dyDescent="0.2">
      <c r="A102" s="28" t="s">
        <v>573</v>
      </c>
      <c r="B102" s="27" t="s">
        <v>519</v>
      </c>
      <c r="C102" s="178" t="s">
        <v>104</v>
      </c>
      <c r="D102" s="179" t="s">
        <v>40</v>
      </c>
      <c r="E102" s="180">
        <v>66.290000000000006</v>
      </c>
      <c r="F102" s="181">
        <v>4</v>
      </c>
      <c r="G102" s="181">
        <f t="shared" si="25"/>
        <v>265.16000000000003</v>
      </c>
      <c r="H102" s="197">
        <v>4</v>
      </c>
      <c r="I102" s="183">
        <f t="shared" si="22"/>
        <v>265.16000000000003</v>
      </c>
      <c r="J102" s="183">
        <f t="shared" si="26"/>
        <v>0</v>
      </c>
      <c r="K102" s="181">
        <f t="shared" si="26"/>
        <v>0</v>
      </c>
      <c r="L102" s="329"/>
      <c r="M102" s="13">
        <f t="shared" si="16"/>
        <v>0</v>
      </c>
      <c r="N102" s="13" t="str">
        <f t="shared" si="18"/>
        <v/>
      </c>
      <c r="O102" s="13" t="str">
        <f t="shared" si="19"/>
        <v/>
      </c>
    </row>
    <row r="103" spans="1:15" x14ac:dyDescent="0.2">
      <c r="A103" s="28" t="s">
        <v>574</v>
      </c>
      <c r="B103" s="27" t="s">
        <v>519</v>
      </c>
      <c r="C103" s="178" t="s">
        <v>105</v>
      </c>
      <c r="D103" s="179" t="s">
        <v>40</v>
      </c>
      <c r="E103" s="180">
        <v>48.41</v>
      </c>
      <c r="F103" s="181">
        <v>4</v>
      </c>
      <c r="G103" s="181">
        <f t="shared" si="25"/>
        <v>193.64</v>
      </c>
      <c r="H103" s="197">
        <v>4</v>
      </c>
      <c r="I103" s="183">
        <f t="shared" si="22"/>
        <v>193.64</v>
      </c>
      <c r="J103" s="183">
        <f t="shared" si="26"/>
        <v>0</v>
      </c>
      <c r="K103" s="181">
        <f t="shared" si="26"/>
        <v>0</v>
      </c>
      <c r="L103" s="329"/>
      <c r="M103" s="13">
        <f t="shared" si="16"/>
        <v>0</v>
      </c>
      <c r="N103" s="13" t="str">
        <f t="shared" si="18"/>
        <v/>
      </c>
      <c r="O103" s="13" t="str">
        <f t="shared" si="19"/>
        <v/>
      </c>
    </row>
    <row r="104" spans="1:15" x14ac:dyDescent="0.2">
      <c r="A104" s="28" t="s">
        <v>575</v>
      </c>
      <c r="B104" s="27" t="s">
        <v>519</v>
      </c>
      <c r="C104" s="178" t="s">
        <v>106</v>
      </c>
      <c r="D104" s="179" t="s">
        <v>14</v>
      </c>
      <c r="E104" s="180">
        <v>472.79</v>
      </c>
      <c r="F104" s="181">
        <v>6</v>
      </c>
      <c r="G104" s="181">
        <f t="shared" si="25"/>
        <v>2836.74</v>
      </c>
      <c r="H104" s="197">
        <v>6</v>
      </c>
      <c r="I104" s="183">
        <f t="shared" si="22"/>
        <v>2836.74</v>
      </c>
      <c r="J104" s="183">
        <f t="shared" si="26"/>
        <v>0</v>
      </c>
      <c r="K104" s="181">
        <f t="shared" si="26"/>
        <v>0</v>
      </c>
      <c r="L104" s="329"/>
      <c r="M104" s="13">
        <f t="shared" si="16"/>
        <v>0</v>
      </c>
      <c r="N104" s="13" t="str">
        <f t="shared" si="18"/>
        <v/>
      </c>
      <c r="O104" s="13" t="str">
        <f t="shared" si="19"/>
        <v/>
      </c>
    </row>
    <row r="105" spans="1:15" ht="25.5" x14ac:dyDescent="0.2">
      <c r="A105" s="28" t="s">
        <v>576</v>
      </c>
      <c r="B105" s="27" t="s">
        <v>519</v>
      </c>
      <c r="C105" s="178" t="s">
        <v>107</v>
      </c>
      <c r="D105" s="179" t="s">
        <v>40</v>
      </c>
      <c r="E105" s="180">
        <v>113.1</v>
      </c>
      <c r="F105" s="181">
        <v>1</v>
      </c>
      <c r="G105" s="181">
        <f t="shared" si="25"/>
        <v>113.1</v>
      </c>
      <c r="H105" s="197">
        <v>1</v>
      </c>
      <c r="I105" s="183">
        <f t="shared" si="22"/>
        <v>113.1</v>
      </c>
      <c r="J105" s="183">
        <f t="shared" si="26"/>
        <v>0</v>
      </c>
      <c r="K105" s="181">
        <f t="shared" si="26"/>
        <v>0</v>
      </c>
      <c r="L105" s="329"/>
      <c r="M105" s="13">
        <f t="shared" si="16"/>
        <v>0</v>
      </c>
      <c r="N105" s="13" t="str">
        <f t="shared" si="18"/>
        <v/>
      </c>
      <c r="O105" s="13" t="str">
        <f t="shared" si="19"/>
        <v/>
      </c>
    </row>
    <row r="106" spans="1:15" ht="25.5" x14ac:dyDescent="0.2">
      <c r="A106" s="28" t="s">
        <v>577</v>
      </c>
      <c r="B106" s="27" t="s">
        <v>519</v>
      </c>
      <c r="C106" s="178" t="s">
        <v>108</v>
      </c>
      <c r="D106" s="179" t="s">
        <v>40</v>
      </c>
      <c r="E106" s="180">
        <v>148.5</v>
      </c>
      <c r="F106" s="181">
        <v>3</v>
      </c>
      <c r="G106" s="181">
        <f t="shared" si="25"/>
        <v>445.5</v>
      </c>
      <c r="H106" s="197">
        <v>3</v>
      </c>
      <c r="I106" s="183">
        <f t="shared" si="22"/>
        <v>445.5</v>
      </c>
      <c r="J106" s="183">
        <f t="shared" si="26"/>
        <v>0</v>
      </c>
      <c r="K106" s="181">
        <f t="shared" si="26"/>
        <v>0</v>
      </c>
      <c r="L106" s="329"/>
      <c r="M106" s="13">
        <f t="shared" si="16"/>
        <v>0</v>
      </c>
      <c r="N106" s="13" t="str">
        <f t="shared" si="18"/>
        <v/>
      </c>
      <c r="O106" s="13" t="str">
        <f t="shared" si="19"/>
        <v/>
      </c>
    </row>
    <row r="107" spans="1:15" ht="25.5" x14ac:dyDescent="0.2">
      <c r="A107" s="28" t="s">
        <v>578</v>
      </c>
      <c r="B107" s="27" t="s">
        <v>519</v>
      </c>
      <c r="C107" s="178" t="s">
        <v>109</v>
      </c>
      <c r="D107" s="179" t="s">
        <v>40</v>
      </c>
      <c r="E107" s="180">
        <v>198.8</v>
      </c>
      <c r="F107" s="181">
        <v>2</v>
      </c>
      <c r="G107" s="181">
        <f t="shared" si="25"/>
        <v>397.6</v>
      </c>
      <c r="H107" s="197">
        <v>2</v>
      </c>
      <c r="I107" s="183">
        <f t="shared" si="22"/>
        <v>397.6</v>
      </c>
      <c r="J107" s="183">
        <f t="shared" si="26"/>
        <v>0</v>
      </c>
      <c r="K107" s="181">
        <f t="shared" si="26"/>
        <v>0</v>
      </c>
      <c r="L107" s="329"/>
      <c r="M107" s="13">
        <f t="shared" si="16"/>
        <v>0</v>
      </c>
      <c r="N107" s="13" t="str">
        <f t="shared" si="18"/>
        <v/>
      </c>
      <c r="O107" s="13" t="str">
        <f t="shared" si="19"/>
        <v/>
      </c>
    </row>
    <row r="108" spans="1:15" ht="25.5" x14ac:dyDescent="0.2">
      <c r="A108" s="28" t="s">
        <v>578</v>
      </c>
      <c r="B108" s="27" t="s">
        <v>519</v>
      </c>
      <c r="C108" s="178" t="s">
        <v>110</v>
      </c>
      <c r="D108" s="179" t="s">
        <v>16</v>
      </c>
      <c r="E108" s="180">
        <v>459.37</v>
      </c>
      <c r="F108" s="181">
        <v>0.9</v>
      </c>
      <c r="G108" s="181">
        <f t="shared" si="25"/>
        <v>413.43</v>
      </c>
      <c r="H108" s="197">
        <v>0.9</v>
      </c>
      <c r="I108" s="183">
        <f t="shared" si="22"/>
        <v>413.43</v>
      </c>
      <c r="J108" s="183">
        <f t="shared" si="26"/>
        <v>0</v>
      </c>
      <c r="K108" s="181">
        <f t="shared" si="26"/>
        <v>0</v>
      </c>
      <c r="L108" s="329"/>
      <c r="M108" s="13">
        <f t="shared" si="16"/>
        <v>0</v>
      </c>
      <c r="N108" s="13" t="str">
        <f t="shared" si="18"/>
        <v/>
      </c>
      <c r="O108" s="13" t="str">
        <f t="shared" si="19"/>
        <v/>
      </c>
    </row>
    <row r="109" spans="1:15" x14ac:dyDescent="0.2">
      <c r="A109" s="27" t="s">
        <v>538</v>
      </c>
      <c r="B109" s="33"/>
      <c r="C109" s="172" t="s">
        <v>111</v>
      </c>
      <c r="D109" s="179"/>
      <c r="E109" s="180"/>
      <c r="F109" s="210">
        <v>0</v>
      </c>
      <c r="G109" s="175">
        <f>SUBTOTAL(9,G110:G114)</f>
        <v>1898.3999999999999</v>
      </c>
      <c r="H109" s="197"/>
      <c r="I109" s="174">
        <f>SUBTOTAL(9,I110:I114)</f>
        <v>1898.3999999999999</v>
      </c>
      <c r="J109" s="177"/>
      <c r="K109" s="174">
        <f>SUBTOTAL(9,K110:K114)</f>
        <v>0</v>
      </c>
      <c r="L109" s="328"/>
      <c r="M109" s="39">
        <f t="shared" si="16"/>
        <v>0</v>
      </c>
      <c r="N109" s="13" t="str">
        <f t="shared" si="18"/>
        <v/>
      </c>
      <c r="O109" s="13" t="str">
        <f t="shared" si="19"/>
        <v/>
      </c>
    </row>
    <row r="110" spans="1:15" x14ac:dyDescent="0.2">
      <c r="A110" s="28" t="s">
        <v>579</v>
      </c>
      <c r="B110" s="27" t="s">
        <v>519</v>
      </c>
      <c r="C110" s="178" t="s">
        <v>112</v>
      </c>
      <c r="D110" s="179" t="s">
        <v>14</v>
      </c>
      <c r="E110" s="180">
        <v>11.59</v>
      </c>
      <c r="F110" s="201">
        <v>37.1</v>
      </c>
      <c r="G110" s="181">
        <f>ROUND(F110*E110,2)</f>
        <v>429.99</v>
      </c>
      <c r="H110" s="197">
        <v>37.1</v>
      </c>
      <c r="I110" s="183">
        <f t="shared" si="22"/>
        <v>429.99</v>
      </c>
      <c r="J110" s="183">
        <f t="shared" ref="J110:K114" si="27">H110-F110</f>
        <v>0</v>
      </c>
      <c r="K110" s="181">
        <f t="shared" si="27"/>
        <v>0</v>
      </c>
      <c r="L110" s="329"/>
      <c r="M110" s="13">
        <f t="shared" si="16"/>
        <v>0</v>
      </c>
      <c r="N110" s="13" t="str">
        <f t="shared" si="18"/>
        <v/>
      </c>
      <c r="O110" s="13" t="str">
        <f t="shared" si="19"/>
        <v/>
      </c>
    </row>
    <row r="111" spans="1:15" x14ac:dyDescent="0.2">
      <c r="A111" s="28" t="s">
        <v>580</v>
      </c>
      <c r="B111" s="27" t="s">
        <v>519</v>
      </c>
      <c r="C111" s="178" t="s">
        <v>113</v>
      </c>
      <c r="D111" s="179" t="s">
        <v>14</v>
      </c>
      <c r="E111" s="180">
        <v>23.02</v>
      </c>
      <c r="F111" s="201">
        <v>37.1</v>
      </c>
      <c r="G111" s="181">
        <f>ROUND(F111*E111,2)</f>
        <v>854.04</v>
      </c>
      <c r="H111" s="197">
        <v>37.1</v>
      </c>
      <c r="I111" s="183">
        <f t="shared" si="22"/>
        <v>854.04</v>
      </c>
      <c r="J111" s="183">
        <f t="shared" si="27"/>
        <v>0</v>
      </c>
      <c r="K111" s="181">
        <f t="shared" si="27"/>
        <v>0</v>
      </c>
      <c r="L111" s="329"/>
      <c r="M111" s="13">
        <f t="shared" si="16"/>
        <v>0</v>
      </c>
      <c r="N111" s="13" t="str">
        <f t="shared" si="18"/>
        <v/>
      </c>
      <c r="O111" s="13" t="str">
        <f t="shared" si="19"/>
        <v/>
      </c>
    </row>
    <row r="112" spans="1:15" x14ac:dyDescent="0.2">
      <c r="A112" s="28" t="s">
        <v>581</v>
      </c>
      <c r="B112" s="27" t="s">
        <v>519</v>
      </c>
      <c r="C112" s="178" t="s">
        <v>114</v>
      </c>
      <c r="D112" s="179" t="s">
        <v>14</v>
      </c>
      <c r="E112" s="180">
        <v>11.59</v>
      </c>
      <c r="F112" s="201">
        <v>14.2</v>
      </c>
      <c r="G112" s="181">
        <f>ROUND(F112*E112,2)</f>
        <v>164.58</v>
      </c>
      <c r="H112" s="197">
        <v>14.2</v>
      </c>
      <c r="I112" s="183">
        <f t="shared" si="22"/>
        <v>164.58</v>
      </c>
      <c r="J112" s="183">
        <f t="shared" si="27"/>
        <v>0</v>
      </c>
      <c r="K112" s="181">
        <f t="shared" si="27"/>
        <v>0</v>
      </c>
      <c r="L112" s="329"/>
      <c r="M112" s="13">
        <f t="shared" si="16"/>
        <v>0</v>
      </c>
      <c r="N112" s="13" t="str">
        <f t="shared" si="18"/>
        <v/>
      </c>
      <c r="O112" s="13" t="str">
        <f t="shared" si="19"/>
        <v/>
      </c>
    </row>
    <row r="113" spans="1:15" x14ac:dyDescent="0.2">
      <c r="A113" s="28" t="s">
        <v>582</v>
      </c>
      <c r="B113" s="27" t="s">
        <v>519</v>
      </c>
      <c r="C113" s="178" t="s">
        <v>115</v>
      </c>
      <c r="D113" s="179" t="s">
        <v>14</v>
      </c>
      <c r="E113" s="180">
        <v>24.99</v>
      </c>
      <c r="F113" s="201">
        <v>14.2</v>
      </c>
      <c r="G113" s="181">
        <f>ROUND(F113*E113,2)</f>
        <v>354.86</v>
      </c>
      <c r="H113" s="197">
        <v>14.2</v>
      </c>
      <c r="I113" s="183">
        <f t="shared" si="22"/>
        <v>354.86</v>
      </c>
      <c r="J113" s="183">
        <f t="shared" si="27"/>
        <v>0</v>
      </c>
      <c r="K113" s="181">
        <f t="shared" si="27"/>
        <v>0</v>
      </c>
      <c r="L113" s="329"/>
      <c r="M113" s="13">
        <f t="shared" si="16"/>
        <v>0</v>
      </c>
      <c r="N113" s="13" t="str">
        <f t="shared" si="18"/>
        <v/>
      </c>
      <c r="O113" s="13" t="str">
        <f t="shared" si="19"/>
        <v/>
      </c>
    </row>
    <row r="114" spans="1:15" x14ac:dyDescent="0.2">
      <c r="A114" s="28" t="s">
        <v>583</v>
      </c>
      <c r="B114" s="27" t="s">
        <v>519</v>
      </c>
      <c r="C114" s="178" t="s">
        <v>116</v>
      </c>
      <c r="D114" s="179" t="s">
        <v>14</v>
      </c>
      <c r="E114" s="180">
        <v>37.97</v>
      </c>
      <c r="F114" s="201">
        <v>2.5</v>
      </c>
      <c r="G114" s="181">
        <f>ROUND(F114*E114,2)</f>
        <v>94.93</v>
      </c>
      <c r="H114" s="197">
        <v>2.5</v>
      </c>
      <c r="I114" s="183">
        <f t="shared" si="22"/>
        <v>94.93</v>
      </c>
      <c r="J114" s="183">
        <f t="shared" si="27"/>
        <v>0</v>
      </c>
      <c r="K114" s="181">
        <f t="shared" si="27"/>
        <v>0</v>
      </c>
      <c r="L114" s="329"/>
      <c r="M114" s="13">
        <f t="shared" si="16"/>
        <v>0</v>
      </c>
      <c r="N114" s="13" t="str">
        <f t="shared" si="18"/>
        <v/>
      </c>
      <c r="O114" s="13" t="str">
        <f t="shared" si="19"/>
        <v/>
      </c>
    </row>
    <row r="115" spans="1:15" x14ac:dyDescent="0.2">
      <c r="A115" s="28"/>
      <c r="B115" s="65"/>
      <c r="C115" s="178"/>
      <c r="D115" s="179"/>
      <c r="E115" s="180"/>
      <c r="F115" s="201"/>
      <c r="G115" s="181"/>
      <c r="H115" s="197"/>
      <c r="I115" s="183"/>
      <c r="J115" s="183"/>
      <c r="K115" s="181"/>
      <c r="L115" s="329"/>
      <c r="M115" s="13"/>
      <c r="N115" s="13"/>
      <c r="O115" s="13"/>
    </row>
    <row r="116" spans="1:15" x14ac:dyDescent="0.2">
      <c r="A116" s="27">
        <v>4</v>
      </c>
      <c r="B116" s="27"/>
      <c r="C116" s="172" t="s">
        <v>117</v>
      </c>
      <c r="D116" s="173"/>
      <c r="E116" s="174"/>
      <c r="F116" s="210">
        <v>0</v>
      </c>
      <c r="G116" s="175">
        <f>SUBTOTAL(9,G117:G121)</f>
        <v>7272.1900000000005</v>
      </c>
      <c r="H116" s="196"/>
      <c r="I116" s="174">
        <f>SUBTOTAL(9,I117:I121)</f>
        <v>7272.1900000000005</v>
      </c>
      <c r="J116" s="177"/>
      <c r="K116" s="174">
        <f>SUBTOTAL(9,K117:K121)</f>
        <v>0</v>
      </c>
      <c r="L116" s="328"/>
      <c r="M116" s="39">
        <f t="shared" ref="M116:M203" si="28">I116-G116-K116</f>
        <v>0</v>
      </c>
      <c r="N116" s="13" t="str">
        <f t="shared" ref="N116:N206" si="29">IF($D116="","",IF($K116&gt;0,$K116,""))</f>
        <v/>
      </c>
      <c r="O116" s="13" t="str">
        <f t="shared" ref="O116:O206" si="30">IF($D116="","",IF($K116&lt;0,$K116,""))</f>
        <v/>
      </c>
    </row>
    <row r="117" spans="1:15" x14ac:dyDescent="0.2">
      <c r="A117" s="27" t="s">
        <v>351</v>
      </c>
      <c r="B117" s="27" t="s">
        <v>519</v>
      </c>
      <c r="C117" s="178" t="s">
        <v>118</v>
      </c>
      <c r="D117" s="179" t="s">
        <v>14</v>
      </c>
      <c r="E117" s="180">
        <v>12.48</v>
      </c>
      <c r="F117" s="201">
        <v>81.62</v>
      </c>
      <c r="G117" s="181">
        <f>ROUND(F117*E117,2)</f>
        <v>1018.62</v>
      </c>
      <c r="H117" s="211">
        <v>81.62</v>
      </c>
      <c r="I117" s="200">
        <f t="shared" si="22"/>
        <v>1018.62</v>
      </c>
      <c r="J117" s="200">
        <f t="shared" ref="J117:K131" si="31">H117-F117</f>
        <v>0</v>
      </c>
      <c r="K117" s="201">
        <f t="shared" si="31"/>
        <v>0</v>
      </c>
      <c r="L117" s="333"/>
      <c r="M117" s="54">
        <f t="shared" si="28"/>
        <v>0</v>
      </c>
      <c r="N117" s="13" t="str">
        <f t="shared" si="29"/>
        <v/>
      </c>
      <c r="O117" s="13" t="str">
        <f t="shared" si="30"/>
        <v/>
      </c>
    </row>
    <row r="118" spans="1:15" x14ac:dyDescent="0.2">
      <c r="A118" s="27" t="s">
        <v>352</v>
      </c>
      <c r="B118" s="27" t="s">
        <v>519</v>
      </c>
      <c r="C118" s="178" t="s">
        <v>119</v>
      </c>
      <c r="D118" s="179" t="s">
        <v>19</v>
      </c>
      <c r="E118" s="180">
        <v>676.11</v>
      </c>
      <c r="F118" s="201">
        <v>2</v>
      </c>
      <c r="G118" s="181">
        <f>ROUND(F118*E118,2)</f>
        <v>1352.22</v>
      </c>
      <c r="H118" s="211">
        <v>2</v>
      </c>
      <c r="I118" s="200">
        <f t="shared" si="22"/>
        <v>1352.22</v>
      </c>
      <c r="J118" s="198">
        <f t="shared" si="31"/>
        <v>0</v>
      </c>
      <c r="K118" s="199">
        <f t="shared" si="31"/>
        <v>0</v>
      </c>
      <c r="L118" s="332"/>
      <c r="M118" s="53">
        <f t="shared" si="28"/>
        <v>0</v>
      </c>
      <c r="N118" s="13" t="str">
        <f t="shared" si="29"/>
        <v/>
      </c>
      <c r="O118" s="13" t="str">
        <f t="shared" si="30"/>
        <v/>
      </c>
    </row>
    <row r="119" spans="1:15" ht="25.5" x14ac:dyDescent="0.2">
      <c r="A119" s="27" t="s">
        <v>353</v>
      </c>
      <c r="B119" s="27" t="s">
        <v>519</v>
      </c>
      <c r="C119" s="178" t="s">
        <v>120</v>
      </c>
      <c r="D119" s="179" t="s">
        <v>14</v>
      </c>
      <c r="E119" s="180">
        <v>35.200000000000003</v>
      </c>
      <c r="F119" s="201">
        <v>81.62</v>
      </c>
      <c r="G119" s="181">
        <f>ROUND(F119*E119,2)</f>
        <v>2873.02</v>
      </c>
      <c r="H119" s="211">
        <v>81.62</v>
      </c>
      <c r="I119" s="200">
        <f t="shared" si="22"/>
        <v>2873.02</v>
      </c>
      <c r="J119" s="183">
        <f t="shared" si="31"/>
        <v>0</v>
      </c>
      <c r="K119" s="181">
        <f t="shared" si="31"/>
        <v>0</v>
      </c>
      <c r="L119" s="329"/>
      <c r="M119" s="13">
        <f t="shared" si="28"/>
        <v>0</v>
      </c>
      <c r="N119" s="13" t="str">
        <f t="shared" si="29"/>
        <v/>
      </c>
      <c r="O119" s="13" t="str">
        <f t="shared" si="30"/>
        <v/>
      </c>
    </row>
    <row r="120" spans="1:15" x14ac:dyDescent="0.2">
      <c r="A120" s="27" t="s">
        <v>354</v>
      </c>
      <c r="B120" s="27" t="s">
        <v>519</v>
      </c>
      <c r="C120" s="178" t="s">
        <v>121</v>
      </c>
      <c r="D120" s="179" t="s">
        <v>19</v>
      </c>
      <c r="E120" s="180">
        <v>676.11</v>
      </c>
      <c r="F120" s="201">
        <v>3</v>
      </c>
      <c r="G120" s="181">
        <f>ROUND(F120*E120,2)</f>
        <v>2028.33</v>
      </c>
      <c r="H120" s="211">
        <v>3</v>
      </c>
      <c r="I120" s="200">
        <f t="shared" si="22"/>
        <v>2028.33</v>
      </c>
      <c r="J120" s="198">
        <f t="shared" si="31"/>
        <v>0</v>
      </c>
      <c r="K120" s="199">
        <f t="shared" si="31"/>
        <v>0</v>
      </c>
      <c r="L120" s="332"/>
      <c r="M120" s="53">
        <f t="shared" si="28"/>
        <v>0</v>
      </c>
      <c r="N120" s="13" t="str">
        <f t="shared" si="29"/>
        <v/>
      </c>
      <c r="O120" s="13" t="str">
        <f t="shared" si="30"/>
        <v/>
      </c>
    </row>
    <row r="121" spans="1:15" x14ac:dyDescent="0.2">
      <c r="A121" s="30"/>
      <c r="B121" s="30"/>
      <c r="C121" s="212"/>
      <c r="D121" s="213"/>
      <c r="E121" s="214"/>
      <c r="F121" s="210">
        <v>0</v>
      </c>
      <c r="G121" s="210"/>
      <c r="H121" s="215"/>
      <c r="I121" s="216">
        <f t="shared" si="22"/>
        <v>0</v>
      </c>
      <c r="J121" s="216">
        <f t="shared" si="31"/>
        <v>0</v>
      </c>
      <c r="K121" s="210">
        <f t="shared" si="31"/>
        <v>0</v>
      </c>
      <c r="L121" s="337"/>
      <c r="M121" s="58">
        <f t="shared" si="28"/>
        <v>0</v>
      </c>
      <c r="N121" s="13" t="str">
        <f t="shared" si="29"/>
        <v/>
      </c>
      <c r="O121" s="13" t="str">
        <f t="shared" si="30"/>
        <v/>
      </c>
    </row>
    <row r="122" spans="1:15" x14ac:dyDescent="0.2">
      <c r="A122" s="27">
        <v>5</v>
      </c>
      <c r="B122" s="27"/>
      <c r="C122" s="172" t="s">
        <v>122</v>
      </c>
      <c r="D122" s="173"/>
      <c r="E122" s="174"/>
      <c r="F122" s="210">
        <v>0</v>
      </c>
      <c r="G122" s="175">
        <f>SUBTOTAL(9,G123:G165)</f>
        <v>235048.18000000002</v>
      </c>
      <c r="H122" s="196"/>
      <c r="I122" s="174">
        <f>SUBTOTAL(9,I123:I165)</f>
        <v>235048.18000000002</v>
      </c>
      <c r="J122" s="183">
        <f t="shared" si="31"/>
        <v>0</v>
      </c>
      <c r="K122" s="174">
        <f>SUBTOTAL(9,K123:K165)</f>
        <v>0</v>
      </c>
      <c r="L122" s="328"/>
      <c r="M122" s="39">
        <f t="shared" si="28"/>
        <v>0</v>
      </c>
      <c r="N122" s="13" t="str">
        <f t="shared" si="29"/>
        <v/>
      </c>
      <c r="O122" s="13" t="str">
        <f t="shared" si="30"/>
        <v/>
      </c>
    </row>
    <row r="123" spans="1:15" x14ac:dyDescent="0.2">
      <c r="A123" s="27" t="s">
        <v>584</v>
      </c>
      <c r="B123" s="27" t="s">
        <v>519</v>
      </c>
      <c r="C123" s="178" t="s">
        <v>123</v>
      </c>
      <c r="D123" s="179" t="s">
        <v>40</v>
      </c>
      <c r="E123" s="180">
        <v>8518.48</v>
      </c>
      <c r="F123" s="201">
        <v>1</v>
      </c>
      <c r="G123" s="181">
        <f t="shared" ref="G123:G164" si="32">ROUND(F123*E123,2)</f>
        <v>8518.48</v>
      </c>
      <c r="H123" s="197">
        <v>1</v>
      </c>
      <c r="I123" s="183">
        <f t="shared" si="22"/>
        <v>8518.48</v>
      </c>
      <c r="J123" s="183">
        <f t="shared" si="31"/>
        <v>0</v>
      </c>
      <c r="K123" s="175">
        <f t="shared" si="31"/>
        <v>0</v>
      </c>
      <c r="L123" s="328"/>
      <c r="M123" s="39">
        <f t="shared" si="28"/>
        <v>0</v>
      </c>
      <c r="N123" s="13" t="str">
        <f t="shared" si="29"/>
        <v/>
      </c>
      <c r="O123" s="13" t="str">
        <f t="shared" si="30"/>
        <v/>
      </c>
    </row>
    <row r="124" spans="1:15" ht="25.5" x14ac:dyDescent="0.2">
      <c r="A124" s="27" t="s">
        <v>585</v>
      </c>
      <c r="B124" s="27" t="s">
        <v>519</v>
      </c>
      <c r="C124" s="178" t="s">
        <v>124</v>
      </c>
      <c r="D124" s="179" t="s">
        <v>16</v>
      </c>
      <c r="E124" s="180">
        <v>7.71</v>
      </c>
      <c r="F124" s="201">
        <v>1870</v>
      </c>
      <c r="G124" s="181">
        <f t="shared" si="32"/>
        <v>14417.7</v>
      </c>
      <c r="H124" s="197">
        <v>1870</v>
      </c>
      <c r="I124" s="183">
        <f t="shared" si="22"/>
        <v>14417.7</v>
      </c>
      <c r="J124" s="183">
        <f t="shared" si="31"/>
        <v>0</v>
      </c>
      <c r="K124" s="175">
        <f t="shared" si="31"/>
        <v>0</v>
      </c>
      <c r="L124" s="328"/>
      <c r="M124" s="39">
        <f t="shared" si="28"/>
        <v>0</v>
      </c>
      <c r="N124" s="13" t="str">
        <f t="shared" si="29"/>
        <v/>
      </c>
      <c r="O124" s="13" t="str">
        <f t="shared" si="30"/>
        <v/>
      </c>
    </row>
    <row r="125" spans="1:15" ht="25.5" x14ac:dyDescent="0.2">
      <c r="A125" s="27" t="s">
        <v>586</v>
      </c>
      <c r="B125" s="27" t="s">
        <v>519</v>
      </c>
      <c r="C125" s="178" t="s">
        <v>125</v>
      </c>
      <c r="D125" s="179" t="s">
        <v>16</v>
      </c>
      <c r="E125" s="180">
        <v>16.079999999999998</v>
      </c>
      <c r="F125" s="201">
        <v>400</v>
      </c>
      <c r="G125" s="181">
        <f t="shared" si="32"/>
        <v>6432</v>
      </c>
      <c r="H125" s="197">
        <v>400</v>
      </c>
      <c r="I125" s="183">
        <f t="shared" si="22"/>
        <v>6432</v>
      </c>
      <c r="J125" s="183">
        <f t="shared" si="31"/>
        <v>0</v>
      </c>
      <c r="K125" s="175">
        <f t="shared" si="31"/>
        <v>0</v>
      </c>
      <c r="L125" s="328"/>
      <c r="M125" s="39">
        <f t="shared" si="28"/>
        <v>0</v>
      </c>
      <c r="N125" s="13" t="str">
        <f t="shared" si="29"/>
        <v/>
      </c>
      <c r="O125" s="13" t="str">
        <f t="shared" si="30"/>
        <v/>
      </c>
    </row>
    <row r="126" spans="1:15" ht="25.5" x14ac:dyDescent="0.2">
      <c r="A126" s="27" t="s">
        <v>587</v>
      </c>
      <c r="B126" s="27" t="s">
        <v>519</v>
      </c>
      <c r="C126" s="178" t="s">
        <v>126</v>
      </c>
      <c r="D126" s="179" t="s">
        <v>16</v>
      </c>
      <c r="E126" s="180">
        <v>8.81</v>
      </c>
      <c r="F126" s="201">
        <v>90</v>
      </c>
      <c r="G126" s="181">
        <f t="shared" si="32"/>
        <v>792.9</v>
      </c>
      <c r="H126" s="197">
        <v>90</v>
      </c>
      <c r="I126" s="183">
        <f t="shared" si="22"/>
        <v>792.9</v>
      </c>
      <c r="J126" s="183">
        <f t="shared" si="31"/>
        <v>0</v>
      </c>
      <c r="K126" s="175">
        <f t="shared" si="31"/>
        <v>0</v>
      </c>
      <c r="L126" s="328"/>
      <c r="M126" s="39">
        <f t="shared" si="28"/>
        <v>0</v>
      </c>
      <c r="N126" s="13" t="str">
        <f t="shared" si="29"/>
        <v/>
      </c>
      <c r="O126" s="13" t="str">
        <f t="shared" si="30"/>
        <v/>
      </c>
    </row>
    <row r="127" spans="1:15" ht="25.5" x14ac:dyDescent="0.2">
      <c r="A127" s="27" t="s">
        <v>588</v>
      </c>
      <c r="B127" s="27" t="s">
        <v>519</v>
      </c>
      <c r="C127" s="178" t="s">
        <v>127</v>
      </c>
      <c r="D127" s="179" t="s">
        <v>16</v>
      </c>
      <c r="E127" s="180">
        <v>49.96</v>
      </c>
      <c r="F127" s="201">
        <v>300</v>
      </c>
      <c r="G127" s="181">
        <f t="shared" si="32"/>
        <v>14988</v>
      </c>
      <c r="H127" s="197">
        <v>300</v>
      </c>
      <c r="I127" s="183">
        <f t="shared" si="22"/>
        <v>14988</v>
      </c>
      <c r="J127" s="183">
        <f t="shared" si="31"/>
        <v>0</v>
      </c>
      <c r="K127" s="175">
        <f t="shared" si="31"/>
        <v>0</v>
      </c>
      <c r="L127" s="328"/>
      <c r="M127" s="39">
        <f t="shared" si="28"/>
        <v>0</v>
      </c>
      <c r="N127" s="13" t="str">
        <f t="shared" si="29"/>
        <v/>
      </c>
      <c r="O127" s="13" t="str">
        <f t="shared" si="30"/>
        <v/>
      </c>
    </row>
    <row r="128" spans="1:15" ht="25.5" x14ac:dyDescent="0.2">
      <c r="A128" s="27" t="s">
        <v>589</v>
      </c>
      <c r="B128" s="27" t="s">
        <v>519</v>
      </c>
      <c r="C128" s="178" t="s">
        <v>128</v>
      </c>
      <c r="D128" s="179" t="s">
        <v>40</v>
      </c>
      <c r="E128" s="180">
        <v>228.18</v>
      </c>
      <c r="F128" s="201">
        <v>138</v>
      </c>
      <c r="G128" s="181">
        <f t="shared" si="32"/>
        <v>31488.84</v>
      </c>
      <c r="H128" s="197">
        <v>138</v>
      </c>
      <c r="I128" s="183">
        <f t="shared" si="22"/>
        <v>31488.84</v>
      </c>
      <c r="J128" s="183">
        <f t="shared" si="31"/>
        <v>0</v>
      </c>
      <c r="K128" s="181">
        <f t="shared" si="31"/>
        <v>0</v>
      </c>
      <c r="L128" s="329"/>
      <c r="M128" s="13">
        <f t="shared" si="28"/>
        <v>0</v>
      </c>
      <c r="N128" s="13" t="str">
        <f t="shared" si="29"/>
        <v/>
      </c>
      <c r="O128" s="13" t="str">
        <f t="shared" si="30"/>
        <v/>
      </c>
    </row>
    <row r="129" spans="1:15" ht="25.5" x14ac:dyDescent="0.2">
      <c r="A129" s="27" t="s">
        <v>590</v>
      </c>
      <c r="B129" s="27" t="s">
        <v>519</v>
      </c>
      <c r="C129" s="178" t="s">
        <v>129</v>
      </c>
      <c r="D129" s="179" t="s">
        <v>40</v>
      </c>
      <c r="E129" s="180">
        <v>38.06</v>
      </c>
      <c r="F129" s="201">
        <v>23</v>
      </c>
      <c r="G129" s="181">
        <f t="shared" si="32"/>
        <v>875.38</v>
      </c>
      <c r="H129" s="197">
        <v>23</v>
      </c>
      <c r="I129" s="183">
        <f t="shared" si="22"/>
        <v>875.38</v>
      </c>
      <c r="J129" s="183">
        <f t="shared" si="31"/>
        <v>0</v>
      </c>
      <c r="K129" s="181">
        <f t="shared" si="31"/>
        <v>0</v>
      </c>
      <c r="L129" s="329"/>
      <c r="M129" s="13">
        <f t="shared" si="28"/>
        <v>0</v>
      </c>
      <c r="N129" s="13" t="str">
        <f t="shared" si="29"/>
        <v/>
      </c>
      <c r="O129" s="13" t="str">
        <f t="shared" si="30"/>
        <v/>
      </c>
    </row>
    <row r="130" spans="1:15" ht="25.5" x14ac:dyDescent="0.2">
      <c r="A130" s="27" t="s">
        <v>591</v>
      </c>
      <c r="B130" s="27" t="s">
        <v>519</v>
      </c>
      <c r="C130" s="178" t="s">
        <v>130</v>
      </c>
      <c r="D130" s="179" t="s">
        <v>40</v>
      </c>
      <c r="E130" s="180">
        <v>252.46</v>
      </c>
      <c r="F130" s="201">
        <v>33</v>
      </c>
      <c r="G130" s="181">
        <f t="shared" si="32"/>
        <v>8331.18</v>
      </c>
      <c r="H130" s="197">
        <v>33</v>
      </c>
      <c r="I130" s="183">
        <f t="shared" si="22"/>
        <v>8331.18</v>
      </c>
      <c r="J130" s="183">
        <f t="shared" si="31"/>
        <v>0</v>
      </c>
      <c r="K130" s="181">
        <f t="shared" si="31"/>
        <v>0</v>
      </c>
      <c r="L130" s="329"/>
      <c r="M130" s="13">
        <f t="shared" si="28"/>
        <v>0</v>
      </c>
      <c r="N130" s="13" t="str">
        <f t="shared" si="29"/>
        <v/>
      </c>
      <c r="O130" s="13" t="str">
        <f t="shared" si="30"/>
        <v/>
      </c>
    </row>
    <row r="131" spans="1:15" ht="25.5" x14ac:dyDescent="0.2">
      <c r="A131" s="27" t="s">
        <v>592</v>
      </c>
      <c r="B131" s="27" t="s">
        <v>519</v>
      </c>
      <c r="C131" s="178" t="s">
        <v>131</v>
      </c>
      <c r="D131" s="179" t="s">
        <v>40</v>
      </c>
      <c r="E131" s="180">
        <v>152.62</v>
      </c>
      <c r="F131" s="201">
        <v>26</v>
      </c>
      <c r="G131" s="181">
        <f t="shared" si="32"/>
        <v>3968.12</v>
      </c>
      <c r="H131" s="197">
        <v>26</v>
      </c>
      <c r="I131" s="183">
        <f t="shared" si="22"/>
        <v>3968.12</v>
      </c>
      <c r="J131" s="183">
        <f t="shared" si="31"/>
        <v>0</v>
      </c>
      <c r="K131" s="181">
        <f t="shared" si="31"/>
        <v>0</v>
      </c>
      <c r="L131" s="329"/>
      <c r="M131" s="13">
        <f t="shared" si="28"/>
        <v>0</v>
      </c>
      <c r="N131" s="13" t="str">
        <f t="shared" si="29"/>
        <v/>
      </c>
      <c r="O131" s="13" t="str">
        <f t="shared" si="30"/>
        <v/>
      </c>
    </row>
    <row r="132" spans="1:15" ht="25.5" x14ac:dyDescent="0.2">
      <c r="A132" s="27" t="s">
        <v>593</v>
      </c>
      <c r="B132" s="27" t="s">
        <v>519</v>
      </c>
      <c r="C132" s="178" t="s">
        <v>132</v>
      </c>
      <c r="D132" s="179" t="s">
        <v>16</v>
      </c>
      <c r="E132" s="180">
        <v>130.28</v>
      </c>
      <c r="F132" s="201">
        <v>220</v>
      </c>
      <c r="G132" s="181">
        <f t="shared" si="32"/>
        <v>28661.599999999999</v>
      </c>
      <c r="H132" s="197">
        <v>220</v>
      </c>
      <c r="I132" s="183">
        <f t="shared" ref="I132:I225" si="33">ROUND(H132*E132,2)</f>
        <v>28661.599999999999</v>
      </c>
      <c r="J132" s="183">
        <f t="shared" ref="J132:K164" si="34">H132-F132</f>
        <v>0</v>
      </c>
      <c r="K132" s="181">
        <f t="shared" si="34"/>
        <v>0</v>
      </c>
      <c r="L132" s="329"/>
      <c r="M132" s="13">
        <f t="shared" si="28"/>
        <v>0</v>
      </c>
      <c r="N132" s="13" t="str">
        <f t="shared" si="29"/>
        <v/>
      </c>
      <c r="O132" s="13" t="str">
        <f t="shared" si="30"/>
        <v/>
      </c>
    </row>
    <row r="133" spans="1:15" ht="25.5" x14ac:dyDescent="0.2">
      <c r="A133" s="27" t="s">
        <v>594</v>
      </c>
      <c r="B133" s="27" t="s">
        <v>519</v>
      </c>
      <c r="C133" s="178" t="s">
        <v>129</v>
      </c>
      <c r="D133" s="179" t="s">
        <v>40</v>
      </c>
      <c r="E133" s="180">
        <v>38.06</v>
      </c>
      <c r="F133" s="201">
        <v>243</v>
      </c>
      <c r="G133" s="181">
        <f t="shared" si="32"/>
        <v>9248.58</v>
      </c>
      <c r="H133" s="197">
        <v>243</v>
      </c>
      <c r="I133" s="183">
        <f t="shared" si="33"/>
        <v>9248.58</v>
      </c>
      <c r="J133" s="183">
        <f t="shared" si="34"/>
        <v>0</v>
      </c>
      <c r="K133" s="181">
        <f t="shared" si="34"/>
        <v>0</v>
      </c>
      <c r="L133" s="329"/>
      <c r="M133" s="13">
        <f t="shared" si="28"/>
        <v>0</v>
      </c>
      <c r="N133" s="13" t="str">
        <f t="shared" si="29"/>
        <v/>
      </c>
      <c r="O133" s="13" t="str">
        <f t="shared" si="30"/>
        <v/>
      </c>
    </row>
    <row r="134" spans="1:15" x14ac:dyDescent="0.2">
      <c r="A134" s="27" t="s">
        <v>595</v>
      </c>
      <c r="B134" s="27" t="s">
        <v>519</v>
      </c>
      <c r="C134" s="178" t="s">
        <v>133</v>
      </c>
      <c r="D134" s="179" t="s">
        <v>40</v>
      </c>
      <c r="E134" s="180">
        <v>21.15</v>
      </c>
      <c r="F134" s="201">
        <v>64</v>
      </c>
      <c r="G134" s="181">
        <f t="shared" si="32"/>
        <v>1353.6</v>
      </c>
      <c r="H134" s="197">
        <v>64</v>
      </c>
      <c r="I134" s="183">
        <f t="shared" si="33"/>
        <v>1353.6</v>
      </c>
      <c r="J134" s="183">
        <f t="shared" si="34"/>
        <v>0</v>
      </c>
      <c r="K134" s="181">
        <f t="shared" si="34"/>
        <v>0</v>
      </c>
      <c r="L134" s="329"/>
      <c r="M134" s="13">
        <f t="shared" si="28"/>
        <v>0</v>
      </c>
      <c r="N134" s="13" t="str">
        <f t="shared" si="29"/>
        <v/>
      </c>
      <c r="O134" s="13" t="str">
        <f t="shared" si="30"/>
        <v/>
      </c>
    </row>
    <row r="135" spans="1:15" x14ac:dyDescent="0.2">
      <c r="A135" s="27" t="s">
        <v>596</v>
      </c>
      <c r="B135" s="27" t="s">
        <v>519</v>
      </c>
      <c r="C135" s="178" t="s">
        <v>134</v>
      </c>
      <c r="D135" s="179" t="s">
        <v>40</v>
      </c>
      <c r="E135" s="180">
        <v>30.02</v>
      </c>
      <c r="F135" s="201">
        <v>17</v>
      </c>
      <c r="G135" s="181">
        <f t="shared" si="32"/>
        <v>510.34</v>
      </c>
      <c r="H135" s="197">
        <v>17</v>
      </c>
      <c r="I135" s="183">
        <f t="shared" si="33"/>
        <v>510.34</v>
      </c>
      <c r="J135" s="183">
        <f t="shared" si="34"/>
        <v>0</v>
      </c>
      <c r="K135" s="181">
        <f t="shared" si="34"/>
        <v>0</v>
      </c>
      <c r="L135" s="329"/>
      <c r="M135" s="13">
        <f t="shared" si="28"/>
        <v>0</v>
      </c>
      <c r="N135" s="13" t="str">
        <f t="shared" si="29"/>
        <v/>
      </c>
      <c r="O135" s="13" t="str">
        <f t="shared" si="30"/>
        <v/>
      </c>
    </row>
    <row r="136" spans="1:15" x14ac:dyDescent="0.2">
      <c r="A136" s="27" t="s">
        <v>597</v>
      </c>
      <c r="B136" s="27" t="s">
        <v>519</v>
      </c>
      <c r="C136" s="178" t="s">
        <v>135</v>
      </c>
      <c r="D136" s="179" t="s">
        <v>40</v>
      </c>
      <c r="E136" s="180">
        <v>21.58</v>
      </c>
      <c r="F136" s="201">
        <v>73</v>
      </c>
      <c r="G136" s="181">
        <f t="shared" si="32"/>
        <v>1575.34</v>
      </c>
      <c r="H136" s="197">
        <v>73</v>
      </c>
      <c r="I136" s="183">
        <f t="shared" si="33"/>
        <v>1575.34</v>
      </c>
      <c r="J136" s="183">
        <f t="shared" si="34"/>
        <v>0</v>
      </c>
      <c r="K136" s="181">
        <f t="shared" si="34"/>
        <v>0</v>
      </c>
      <c r="L136" s="329"/>
      <c r="M136" s="13">
        <f t="shared" si="28"/>
        <v>0</v>
      </c>
      <c r="N136" s="13" t="str">
        <f t="shared" si="29"/>
        <v/>
      </c>
      <c r="O136" s="13" t="str">
        <f t="shared" si="30"/>
        <v/>
      </c>
    </row>
    <row r="137" spans="1:15" x14ac:dyDescent="0.2">
      <c r="A137" s="27" t="s">
        <v>598</v>
      </c>
      <c r="B137" s="27" t="s">
        <v>519</v>
      </c>
      <c r="C137" s="178" t="s">
        <v>136</v>
      </c>
      <c r="D137" s="179" t="s">
        <v>40</v>
      </c>
      <c r="E137" s="180">
        <v>25.45</v>
      </c>
      <c r="F137" s="201">
        <v>41</v>
      </c>
      <c r="G137" s="181">
        <f t="shared" si="32"/>
        <v>1043.45</v>
      </c>
      <c r="H137" s="197">
        <v>41</v>
      </c>
      <c r="I137" s="183">
        <f t="shared" si="33"/>
        <v>1043.45</v>
      </c>
      <c r="J137" s="183">
        <f t="shared" si="34"/>
        <v>0</v>
      </c>
      <c r="K137" s="181">
        <f t="shared" si="34"/>
        <v>0</v>
      </c>
      <c r="L137" s="329"/>
      <c r="M137" s="13">
        <f t="shared" si="28"/>
        <v>0</v>
      </c>
      <c r="N137" s="13" t="str">
        <f t="shared" si="29"/>
        <v/>
      </c>
      <c r="O137" s="13" t="str">
        <f t="shared" si="30"/>
        <v/>
      </c>
    </row>
    <row r="138" spans="1:15" ht="25.5" x14ac:dyDescent="0.2">
      <c r="A138" s="27" t="s">
        <v>599</v>
      </c>
      <c r="B138" s="27" t="s">
        <v>519</v>
      </c>
      <c r="C138" s="178" t="s">
        <v>137</v>
      </c>
      <c r="D138" s="179" t="s">
        <v>40</v>
      </c>
      <c r="E138" s="180">
        <v>1192.6199999999999</v>
      </c>
      <c r="F138" s="201">
        <v>4</v>
      </c>
      <c r="G138" s="181">
        <f t="shared" si="32"/>
        <v>4770.4799999999996</v>
      </c>
      <c r="H138" s="197">
        <v>4</v>
      </c>
      <c r="I138" s="183">
        <f t="shared" si="33"/>
        <v>4770.4799999999996</v>
      </c>
      <c r="J138" s="183">
        <f t="shared" si="34"/>
        <v>0</v>
      </c>
      <c r="K138" s="181">
        <f t="shared" si="34"/>
        <v>0</v>
      </c>
      <c r="L138" s="329"/>
      <c r="M138" s="13">
        <f t="shared" si="28"/>
        <v>0</v>
      </c>
      <c r="N138" s="13" t="str">
        <f t="shared" si="29"/>
        <v/>
      </c>
      <c r="O138" s="13" t="str">
        <f t="shared" si="30"/>
        <v/>
      </c>
    </row>
    <row r="139" spans="1:15" x14ac:dyDescent="0.2">
      <c r="A139" s="27" t="s">
        <v>600</v>
      </c>
      <c r="B139" s="27" t="s">
        <v>519</v>
      </c>
      <c r="C139" s="178" t="s">
        <v>138</v>
      </c>
      <c r="D139" s="179" t="s">
        <v>139</v>
      </c>
      <c r="E139" s="180">
        <v>110.63</v>
      </c>
      <c r="F139" s="201">
        <v>13</v>
      </c>
      <c r="G139" s="181">
        <f t="shared" si="32"/>
        <v>1438.19</v>
      </c>
      <c r="H139" s="197">
        <v>13</v>
      </c>
      <c r="I139" s="183">
        <f t="shared" si="33"/>
        <v>1438.19</v>
      </c>
      <c r="J139" s="183">
        <f t="shared" si="34"/>
        <v>0</v>
      </c>
      <c r="K139" s="181">
        <f t="shared" si="34"/>
        <v>0</v>
      </c>
      <c r="L139" s="329"/>
      <c r="M139" s="13">
        <f t="shared" si="28"/>
        <v>0</v>
      </c>
      <c r="N139" s="13" t="str">
        <f t="shared" si="29"/>
        <v/>
      </c>
      <c r="O139" s="13" t="str">
        <f t="shared" si="30"/>
        <v/>
      </c>
    </row>
    <row r="140" spans="1:15" x14ac:dyDescent="0.2">
      <c r="A140" s="27" t="s">
        <v>601</v>
      </c>
      <c r="B140" s="27" t="s">
        <v>519</v>
      </c>
      <c r="C140" s="178" t="s">
        <v>140</v>
      </c>
      <c r="D140" s="179" t="s">
        <v>40</v>
      </c>
      <c r="E140" s="180">
        <v>27.46</v>
      </c>
      <c r="F140" s="201">
        <v>24</v>
      </c>
      <c r="G140" s="181">
        <f t="shared" si="32"/>
        <v>659.04</v>
      </c>
      <c r="H140" s="197">
        <v>24</v>
      </c>
      <c r="I140" s="183">
        <f t="shared" si="33"/>
        <v>659.04</v>
      </c>
      <c r="J140" s="183">
        <f t="shared" si="34"/>
        <v>0</v>
      </c>
      <c r="K140" s="181">
        <f t="shared" si="34"/>
        <v>0</v>
      </c>
      <c r="L140" s="329"/>
      <c r="M140" s="13">
        <f t="shared" si="28"/>
        <v>0</v>
      </c>
      <c r="N140" s="13" t="str">
        <f t="shared" si="29"/>
        <v/>
      </c>
      <c r="O140" s="13" t="str">
        <f t="shared" si="30"/>
        <v/>
      </c>
    </row>
    <row r="141" spans="1:15" x14ac:dyDescent="0.2">
      <c r="A141" s="27" t="s">
        <v>602</v>
      </c>
      <c r="B141" s="27" t="s">
        <v>519</v>
      </c>
      <c r="C141" s="178" t="s">
        <v>141</v>
      </c>
      <c r="D141" s="179" t="s">
        <v>40</v>
      </c>
      <c r="E141" s="180">
        <v>113.07</v>
      </c>
      <c r="F141" s="201">
        <v>18</v>
      </c>
      <c r="G141" s="181">
        <f t="shared" si="32"/>
        <v>2035.26</v>
      </c>
      <c r="H141" s="197">
        <v>18</v>
      </c>
      <c r="I141" s="183">
        <f t="shared" si="33"/>
        <v>2035.26</v>
      </c>
      <c r="J141" s="183">
        <f t="shared" si="34"/>
        <v>0</v>
      </c>
      <c r="K141" s="175">
        <f t="shared" si="34"/>
        <v>0</v>
      </c>
      <c r="L141" s="328"/>
      <c r="M141" s="39">
        <f t="shared" si="28"/>
        <v>0</v>
      </c>
      <c r="N141" s="13" t="str">
        <f t="shared" si="29"/>
        <v/>
      </c>
      <c r="O141" s="13" t="str">
        <f t="shared" si="30"/>
        <v/>
      </c>
    </row>
    <row r="142" spans="1:15" x14ac:dyDescent="0.2">
      <c r="A142" s="27" t="s">
        <v>603</v>
      </c>
      <c r="B142" s="27" t="s">
        <v>519</v>
      </c>
      <c r="C142" s="178" t="s">
        <v>142</v>
      </c>
      <c r="D142" s="179" t="s">
        <v>40</v>
      </c>
      <c r="E142" s="180">
        <v>152.76</v>
      </c>
      <c r="F142" s="201">
        <v>1</v>
      </c>
      <c r="G142" s="181">
        <f t="shared" si="32"/>
        <v>152.76</v>
      </c>
      <c r="H142" s="197">
        <v>1</v>
      </c>
      <c r="I142" s="183">
        <f t="shared" si="33"/>
        <v>152.76</v>
      </c>
      <c r="J142" s="183">
        <f t="shared" si="34"/>
        <v>0</v>
      </c>
      <c r="K142" s="175">
        <f t="shared" si="34"/>
        <v>0</v>
      </c>
      <c r="L142" s="328"/>
      <c r="M142" s="39">
        <f t="shared" si="28"/>
        <v>0</v>
      </c>
      <c r="N142" s="13" t="str">
        <f t="shared" si="29"/>
        <v/>
      </c>
      <c r="O142" s="13" t="str">
        <f t="shared" si="30"/>
        <v/>
      </c>
    </row>
    <row r="143" spans="1:15" x14ac:dyDescent="0.2">
      <c r="A143" s="27" t="s">
        <v>604</v>
      </c>
      <c r="B143" s="27" t="s">
        <v>519</v>
      </c>
      <c r="C143" s="178" t="s">
        <v>143</v>
      </c>
      <c r="D143" s="179" t="s">
        <v>40</v>
      </c>
      <c r="E143" s="180">
        <v>174.88</v>
      </c>
      <c r="F143" s="201">
        <v>7</v>
      </c>
      <c r="G143" s="181">
        <f t="shared" si="32"/>
        <v>1224.1600000000001</v>
      </c>
      <c r="H143" s="197">
        <v>7</v>
      </c>
      <c r="I143" s="183">
        <f t="shared" si="33"/>
        <v>1224.1600000000001</v>
      </c>
      <c r="J143" s="183">
        <f t="shared" si="34"/>
        <v>0</v>
      </c>
      <c r="K143" s="181">
        <f t="shared" si="34"/>
        <v>0</v>
      </c>
      <c r="L143" s="329"/>
      <c r="M143" s="13">
        <f t="shared" si="28"/>
        <v>0</v>
      </c>
      <c r="N143" s="13" t="str">
        <f t="shared" si="29"/>
        <v/>
      </c>
      <c r="O143" s="13" t="str">
        <f t="shared" si="30"/>
        <v/>
      </c>
    </row>
    <row r="144" spans="1:15" ht="25.5" x14ac:dyDescent="0.2">
      <c r="A144" s="27" t="s">
        <v>605</v>
      </c>
      <c r="B144" s="27" t="s">
        <v>519</v>
      </c>
      <c r="C144" s="178" t="s">
        <v>144</v>
      </c>
      <c r="D144" s="179" t="s">
        <v>40</v>
      </c>
      <c r="E144" s="180">
        <v>700.16</v>
      </c>
      <c r="F144" s="201">
        <v>2</v>
      </c>
      <c r="G144" s="181">
        <f t="shared" si="32"/>
        <v>1400.32</v>
      </c>
      <c r="H144" s="197">
        <v>2</v>
      </c>
      <c r="I144" s="183">
        <f t="shared" si="33"/>
        <v>1400.32</v>
      </c>
      <c r="J144" s="183">
        <f t="shared" si="34"/>
        <v>0</v>
      </c>
      <c r="K144" s="181">
        <f t="shared" si="34"/>
        <v>0</v>
      </c>
      <c r="L144" s="329"/>
      <c r="M144" s="13">
        <f t="shared" si="28"/>
        <v>0</v>
      </c>
      <c r="N144" s="13" t="str">
        <f t="shared" si="29"/>
        <v/>
      </c>
      <c r="O144" s="13" t="str">
        <f t="shared" si="30"/>
        <v/>
      </c>
    </row>
    <row r="145" spans="1:15" x14ac:dyDescent="0.2">
      <c r="A145" s="27" t="s">
        <v>606</v>
      </c>
      <c r="B145" s="27" t="s">
        <v>519</v>
      </c>
      <c r="C145" s="178" t="s">
        <v>145</v>
      </c>
      <c r="D145" s="179" t="s">
        <v>40</v>
      </c>
      <c r="E145" s="180">
        <v>205.88</v>
      </c>
      <c r="F145" s="201">
        <v>1</v>
      </c>
      <c r="G145" s="181">
        <f t="shared" si="32"/>
        <v>205.88</v>
      </c>
      <c r="H145" s="197">
        <v>1</v>
      </c>
      <c r="I145" s="183">
        <f t="shared" si="33"/>
        <v>205.88</v>
      </c>
      <c r="J145" s="183">
        <f t="shared" si="34"/>
        <v>0</v>
      </c>
      <c r="K145" s="181">
        <f t="shared" si="34"/>
        <v>0</v>
      </c>
      <c r="L145" s="329"/>
      <c r="M145" s="13">
        <f t="shared" si="28"/>
        <v>0</v>
      </c>
      <c r="N145" s="13" t="str">
        <f t="shared" si="29"/>
        <v/>
      </c>
      <c r="O145" s="13" t="str">
        <f t="shared" si="30"/>
        <v/>
      </c>
    </row>
    <row r="146" spans="1:15" ht="25.5" x14ac:dyDescent="0.2">
      <c r="A146" s="27" t="s">
        <v>607</v>
      </c>
      <c r="B146" s="27" t="s">
        <v>519</v>
      </c>
      <c r="C146" s="178" t="s">
        <v>146</v>
      </c>
      <c r="D146" s="179" t="s">
        <v>40</v>
      </c>
      <c r="E146" s="180">
        <v>206.09</v>
      </c>
      <c r="F146" s="201">
        <v>12</v>
      </c>
      <c r="G146" s="181">
        <f t="shared" si="32"/>
        <v>2473.08</v>
      </c>
      <c r="H146" s="197">
        <v>12</v>
      </c>
      <c r="I146" s="183">
        <f t="shared" si="33"/>
        <v>2473.08</v>
      </c>
      <c r="J146" s="183">
        <f t="shared" si="34"/>
        <v>0</v>
      </c>
      <c r="K146" s="181">
        <f t="shared" si="34"/>
        <v>0</v>
      </c>
      <c r="L146" s="329"/>
      <c r="M146" s="13">
        <f t="shared" si="28"/>
        <v>0</v>
      </c>
      <c r="N146" s="13" t="str">
        <f t="shared" si="29"/>
        <v/>
      </c>
      <c r="O146" s="13" t="str">
        <f t="shared" si="30"/>
        <v/>
      </c>
    </row>
    <row r="147" spans="1:15" x14ac:dyDescent="0.2">
      <c r="A147" s="27" t="s">
        <v>608</v>
      </c>
      <c r="B147" s="27" t="s">
        <v>519</v>
      </c>
      <c r="C147" s="178" t="s">
        <v>147</v>
      </c>
      <c r="D147" s="179" t="s">
        <v>16</v>
      </c>
      <c r="E147" s="180">
        <v>8.6999999999999993</v>
      </c>
      <c r="F147" s="201">
        <v>354.75</v>
      </c>
      <c r="G147" s="181">
        <f t="shared" si="32"/>
        <v>3086.33</v>
      </c>
      <c r="H147" s="197">
        <v>354.75</v>
      </c>
      <c r="I147" s="183">
        <f t="shared" si="33"/>
        <v>3086.33</v>
      </c>
      <c r="J147" s="183">
        <f t="shared" si="34"/>
        <v>0</v>
      </c>
      <c r="K147" s="175">
        <f t="shared" si="34"/>
        <v>0</v>
      </c>
      <c r="L147" s="328"/>
      <c r="M147" s="39">
        <f t="shared" si="28"/>
        <v>0</v>
      </c>
      <c r="N147" s="13" t="str">
        <f t="shared" si="29"/>
        <v/>
      </c>
      <c r="O147" s="13" t="str">
        <f t="shared" si="30"/>
        <v/>
      </c>
    </row>
    <row r="148" spans="1:15" x14ac:dyDescent="0.2">
      <c r="A148" s="27" t="s">
        <v>609</v>
      </c>
      <c r="B148" s="27" t="s">
        <v>519</v>
      </c>
      <c r="C148" s="178" t="s">
        <v>148</v>
      </c>
      <c r="D148" s="179" t="s">
        <v>16</v>
      </c>
      <c r="E148" s="180">
        <v>3.01</v>
      </c>
      <c r="F148" s="201">
        <v>3122.93</v>
      </c>
      <c r="G148" s="181">
        <f t="shared" si="32"/>
        <v>9400.02</v>
      </c>
      <c r="H148" s="197">
        <v>3122.93</v>
      </c>
      <c r="I148" s="183">
        <f t="shared" si="33"/>
        <v>9400.02</v>
      </c>
      <c r="J148" s="183">
        <f t="shared" si="34"/>
        <v>0</v>
      </c>
      <c r="K148" s="175">
        <f t="shared" si="34"/>
        <v>0</v>
      </c>
      <c r="L148" s="328"/>
      <c r="M148" s="39">
        <f t="shared" si="28"/>
        <v>0</v>
      </c>
      <c r="N148" s="13" t="str">
        <f t="shared" si="29"/>
        <v/>
      </c>
      <c r="O148" s="13" t="str">
        <f t="shared" si="30"/>
        <v/>
      </c>
    </row>
    <row r="149" spans="1:15" x14ac:dyDescent="0.2">
      <c r="A149" s="27" t="s">
        <v>610</v>
      </c>
      <c r="B149" s="27" t="s">
        <v>519</v>
      </c>
      <c r="C149" s="178" t="s">
        <v>149</v>
      </c>
      <c r="D149" s="179" t="s">
        <v>16</v>
      </c>
      <c r="E149" s="180">
        <v>3.88</v>
      </c>
      <c r="F149" s="201">
        <v>3267.42</v>
      </c>
      <c r="G149" s="181">
        <f t="shared" si="32"/>
        <v>12677.59</v>
      </c>
      <c r="H149" s="197">
        <v>3267.42</v>
      </c>
      <c r="I149" s="183">
        <f t="shared" si="33"/>
        <v>12677.59</v>
      </c>
      <c r="J149" s="183">
        <f t="shared" si="34"/>
        <v>0</v>
      </c>
      <c r="K149" s="175">
        <f t="shared" si="34"/>
        <v>0</v>
      </c>
      <c r="L149" s="328"/>
      <c r="M149" s="39">
        <f t="shared" si="28"/>
        <v>0</v>
      </c>
      <c r="N149" s="13" t="str">
        <f t="shared" si="29"/>
        <v/>
      </c>
      <c r="O149" s="13" t="str">
        <f t="shared" si="30"/>
        <v/>
      </c>
    </row>
    <row r="150" spans="1:15" x14ac:dyDescent="0.2">
      <c r="A150" s="27" t="s">
        <v>611</v>
      </c>
      <c r="B150" s="27" t="s">
        <v>519</v>
      </c>
      <c r="C150" s="178" t="s">
        <v>150</v>
      </c>
      <c r="D150" s="179" t="s">
        <v>16</v>
      </c>
      <c r="E150" s="180">
        <v>5.95</v>
      </c>
      <c r="F150" s="201">
        <v>2826.29</v>
      </c>
      <c r="G150" s="181">
        <f t="shared" si="32"/>
        <v>16816.43</v>
      </c>
      <c r="H150" s="197">
        <v>2826.29</v>
      </c>
      <c r="I150" s="183">
        <f t="shared" si="33"/>
        <v>16816.43</v>
      </c>
      <c r="J150" s="183">
        <f t="shared" si="34"/>
        <v>0</v>
      </c>
      <c r="K150" s="175">
        <f t="shared" si="34"/>
        <v>0</v>
      </c>
      <c r="L150" s="328"/>
      <c r="M150" s="39">
        <f t="shared" si="28"/>
        <v>0</v>
      </c>
      <c r="N150" s="13" t="str">
        <f t="shared" si="29"/>
        <v/>
      </c>
      <c r="O150" s="13" t="str">
        <f t="shared" si="30"/>
        <v/>
      </c>
    </row>
    <row r="151" spans="1:15" x14ac:dyDescent="0.2">
      <c r="A151" s="27" t="s">
        <v>612</v>
      </c>
      <c r="B151" s="27" t="s">
        <v>519</v>
      </c>
      <c r="C151" s="178" t="s">
        <v>151</v>
      </c>
      <c r="D151" s="179" t="s">
        <v>16</v>
      </c>
      <c r="E151" s="180">
        <v>16.59</v>
      </c>
      <c r="F151" s="201">
        <v>120</v>
      </c>
      <c r="G151" s="181">
        <f t="shared" si="32"/>
        <v>1990.8</v>
      </c>
      <c r="H151" s="197">
        <v>120</v>
      </c>
      <c r="I151" s="183">
        <f t="shared" si="33"/>
        <v>1990.8</v>
      </c>
      <c r="J151" s="183">
        <f t="shared" si="34"/>
        <v>0</v>
      </c>
      <c r="K151" s="175">
        <f t="shared" si="34"/>
        <v>0</v>
      </c>
      <c r="L151" s="328"/>
      <c r="M151" s="39">
        <f t="shared" si="28"/>
        <v>0</v>
      </c>
      <c r="N151" s="13" t="str">
        <f t="shared" si="29"/>
        <v/>
      </c>
      <c r="O151" s="13" t="str">
        <f t="shared" si="30"/>
        <v/>
      </c>
    </row>
    <row r="152" spans="1:15" x14ac:dyDescent="0.2">
      <c r="A152" s="27" t="s">
        <v>613</v>
      </c>
      <c r="B152" s="27" t="s">
        <v>519</v>
      </c>
      <c r="C152" s="178" t="s">
        <v>152</v>
      </c>
      <c r="D152" s="179" t="s">
        <v>16</v>
      </c>
      <c r="E152" s="180">
        <v>23.82</v>
      </c>
      <c r="F152" s="201">
        <v>100</v>
      </c>
      <c r="G152" s="181">
        <f t="shared" si="32"/>
        <v>2382</v>
      </c>
      <c r="H152" s="197">
        <v>100</v>
      </c>
      <c r="I152" s="183">
        <f t="shared" si="33"/>
        <v>2382</v>
      </c>
      <c r="J152" s="183">
        <f t="shared" si="34"/>
        <v>0</v>
      </c>
      <c r="K152" s="175">
        <f t="shared" si="34"/>
        <v>0</v>
      </c>
      <c r="L152" s="328"/>
      <c r="M152" s="39">
        <f t="shared" si="28"/>
        <v>0</v>
      </c>
      <c r="N152" s="13" t="str">
        <f t="shared" si="29"/>
        <v/>
      </c>
      <c r="O152" s="13" t="str">
        <f t="shared" si="30"/>
        <v/>
      </c>
    </row>
    <row r="153" spans="1:15" x14ac:dyDescent="0.2">
      <c r="A153" s="27" t="s">
        <v>614</v>
      </c>
      <c r="B153" s="27" t="s">
        <v>519</v>
      </c>
      <c r="C153" s="178" t="s">
        <v>153</v>
      </c>
      <c r="D153" s="179" t="s">
        <v>16</v>
      </c>
      <c r="E153" s="180">
        <v>35</v>
      </c>
      <c r="F153" s="201">
        <v>150</v>
      </c>
      <c r="G153" s="181">
        <f t="shared" si="32"/>
        <v>5250</v>
      </c>
      <c r="H153" s="197">
        <v>150</v>
      </c>
      <c r="I153" s="183">
        <f t="shared" si="33"/>
        <v>5250</v>
      </c>
      <c r="J153" s="183">
        <f t="shared" si="34"/>
        <v>0</v>
      </c>
      <c r="K153" s="175">
        <f t="shared" si="34"/>
        <v>0</v>
      </c>
      <c r="L153" s="328"/>
      <c r="M153" s="39">
        <f t="shared" si="28"/>
        <v>0</v>
      </c>
      <c r="N153" s="13" t="str">
        <f t="shared" si="29"/>
        <v/>
      </c>
      <c r="O153" s="13" t="str">
        <f t="shared" si="30"/>
        <v/>
      </c>
    </row>
    <row r="154" spans="1:15" x14ac:dyDescent="0.2">
      <c r="A154" s="27" t="s">
        <v>615</v>
      </c>
      <c r="B154" s="27" t="s">
        <v>519</v>
      </c>
      <c r="C154" s="178" t="s">
        <v>154</v>
      </c>
      <c r="D154" s="179" t="s">
        <v>40</v>
      </c>
      <c r="E154" s="180">
        <v>1445.33</v>
      </c>
      <c r="F154" s="201">
        <v>1</v>
      </c>
      <c r="G154" s="181">
        <f t="shared" si="32"/>
        <v>1445.33</v>
      </c>
      <c r="H154" s="197">
        <v>1</v>
      </c>
      <c r="I154" s="183">
        <f t="shared" si="33"/>
        <v>1445.33</v>
      </c>
      <c r="J154" s="183">
        <f t="shared" si="34"/>
        <v>0</v>
      </c>
      <c r="K154" s="175">
        <f t="shared" si="34"/>
        <v>0</v>
      </c>
      <c r="L154" s="328"/>
      <c r="M154" s="39">
        <f t="shared" si="28"/>
        <v>0</v>
      </c>
      <c r="N154" s="13" t="str">
        <f t="shared" si="29"/>
        <v/>
      </c>
      <c r="O154" s="13" t="str">
        <f t="shared" si="30"/>
        <v/>
      </c>
    </row>
    <row r="155" spans="1:15" x14ac:dyDescent="0.2">
      <c r="A155" s="27" t="s">
        <v>616</v>
      </c>
      <c r="B155" s="27" t="s">
        <v>519</v>
      </c>
      <c r="C155" s="178" t="s">
        <v>155</v>
      </c>
      <c r="D155" s="179" t="s">
        <v>57</v>
      </c>
      <c r="E155" s="180">
        <v>64.77</v>
      </c>
      <c r="F155" s="201">
        <v>60</v>
      </c>
      <c r="G155" s="181">
        <f t="shared" si="32"/>
        <v>3886.2</v>
      </c>
      <c r="H155" s="197">
        <v>60</v>
      </c>
      <c r="I155" s="183">
        <f t="shared" si="33"/>
        <v>3886.2</v>
      </c>
      <c r="J155" s="183">
        <f t="shared" si="34"/>
        <v>0</v>
      </c>
      <c r="K155" s="175">
        <f t="shared" si="34"/>
        <v>0</v>
      </c>
      <c r="L155" s="328"/>
      <c r="M155" s="39">
        <f t="shared" si="28"/>
        <v>0</v>
      </c>
      <c r="N155" s="13" t="str">
        <f t="shared" si="29"/>
        <v/>
      </c>
      <c r="O155" s="13" t="str">
        <f t="shared" si="30"/>
        <v/>
      </c>
    </row>
    <row r="156" spans="1:15" x14ac:dyDescent="0.2">
      <c r="A156" s="27" t="s">
        <v>617</v>
      </c>
      <c r="B156" s="27" t="s">
        <v>519</v>
      </c>
      <c r="C156" s="178" t="s">
        <v>156</v>
      </c>
      <c r="D156" s="179" t="s">
        <v>57</v>
      </c>
      <c r="E156" s="180">
        <v>26.65</v>
      </c>
      <c r="F156" s="201">
        <v>20</v>
      </c>
      <c r="G156" s="181">
        <f t="shared" si="32"/>
        <v>533</v>
      </c>
      <c r="H156" s="197">
        <v>20</v>
      </c>
      <c r="I156" s="183">
        <f t="shared" si="33"/>
        <v>533</v>
      </c>
      <c r="J156" s="183">
        <f t="shared" si="34"/>
        <v>0</v>
      </c>
      <c r="K156" s="175">
        <f t="shared" si="34"/>
        <v>0</v>
      </c>
      <c r="L156" s="328"/>
      <c r="M156" s="39">
        <f t="shared" si="28"/>
        <v>0</v>
      </c>
      <c r="N156" s="13" t="str">
        <f t="shared" si="29"/>
        <v/>
      </c>
      <c r="O156" s="13" t="str">
        <f t="shared" si="30"/>
        <v/>
      </c>
    </row>
    <row r="157" spans="1:15" x14ac:dyDescent="0.2">
      <c r="A157" s="27" t="s">
        <v>618</v>
      </c>
      <c r="B157" s="27" t="s">
        <v>519</v>
      </c>
      <c r="C157" s="178" t="s">
        <v>157</v>
      </c>
      <c r="D157" s="179" t="s">
        <v>16</v>
      </c>
      <c r="E157" s="180">
        <v>7.78</v>
      </c>
      <c r="F157" s="201">
        <v>800</v>
      </c>
      <c r="G157" s="181">
        <f t="shared" si="32"/>
        <v>6224</v>
      </c>
      <c r="H157" s="197">
        <v>800</v>
      </c>
      <c r="I157" s="183">
        <f t="shared" si="33"/>
        <v>6224</v>
      </c>
      <c r="J157" s="183">
        <f t="shared" si="34"/>
        <v>0</v>
      </c>
      <c r="K157" s="175">
        <f t="shared" si="34"/>
        <v>0</v>
      </c>
      <c r="L157" s="328"/>
      <c r="M157" s="39">
        <f t="shared" si="28"/>
        <v>0</v>
      </c>
      <c r="N157" s="13" t="str">
        <f t="shared" si="29"/>
        <v/>
      </c>
      <c r="O157" s="13" t="str">
        <f t="shared" si="30"/>
        <v/>
      </c>
    </row>
    <row r="158" spans="1:15" x14ac:dyDescent="0.2">
      <c r="A158" s="27" t="s">
        <v>619</v>
      </c>
      <c r="B158" s="27" t="s">
        <v>519</v>
      </c>
      <c r="C158" s="178" t="s">
        <v>158</v>
      </c>
      <c r="D158" s="179" t="s">
        <v>16</v>
      </c>
      <c r="E158" s="180">
        <v>3.62</v>
      </c>
      <c r="F158" s="201">
        <v>150</v>
      </c>
      <c r="G158" s="181">
        <f t="shared" si="32"/>
        <v>543</v>
      </c>
      <c r="H158" s="197">
        <v>150</v>
      </c>
      <c r="I158" s="183">
        <f t="shared" si="33"/>
        <v>543</v>
      </c>
      <c r="J158" s="183">
        <f t="shared" si="34"/>
        <v>0</v>
      </c>
      <c r="K158" s="175">
        <f t="shared" si="34"/>
        <v>0</v>
      </c>
      <c r="L158" s="328"/>
      <c r="M158" s="39">
        <f t="shared" si="28"/>
        <v>0</v>
      </c>
      <c r="N158" s="13" t="str">
        <f t="shared" si="29"/>
        <v/>
      </c>
      <c r="O158" s="13" t="str">
        <f t="shared" si="30"/>
        <v/>
      </c>
    </row>
    <row r="159" spans="1:15" ht="25.5" x14ac:dyDescent="0.2">
      <c r="A159" s="27" t="s">
        <v>620</v>
      </c>
      <c r="B159" s="27" t="s">
        <v>519</v>
      </c>
      <c r="C159" s="178" t="s">
        <v>159</v>
      </c>
      <c r="D159" s="179" t="s">
        <v>16</v>
      </c>
      <c r="E159" s="180">
        <v>10.44</v>
      </c>
      <c r="F159" s="201">
        <v>300</v>
      </c>
      <c r="G159" s="181">
        <f t="shared" si="32"/>
        <v>3132</v>
      </c>
      <c r="H159" s="197">
        <v>300</v>
      </c>
      <c r="I159" s="183">
        <f t="shared" si="33"/>
        <v>3132</v>
      </c>
      <c r="J159" s="183">
        <f t="shared" si="34"/>
        <v>0</v>
      </c>
      <c r="K159" s="175">
        <f t="shared" si="34"/>
        <v>0</v>
      </c>
      <c r="L159" s="328"/>
      <c r="M159" s="39">
        <f t="shared" si="28"/>
        <v>0</v>
      </c>
      <c r="N159" s="13" t="str">
        <f t="shared" si="29"/>
        <v/>
      </c>
      <c r="O159" s="13" t="str">
        <f t="shared" si="30"/>
        <v/>
      </c>
    </row>
    <row r="160" spans="1:15" ht="25.5" x14ac:dyDescent="0.2">
      <c r="A160" s="27" t="s">
        <v>621</v>
      </c>
      <c r="B160" s="27" t="s">
        <v>519</v>
      </c>
      <c r="C160" s="178" t="s">
        <v>160</v>
      </c>
      <c r="D160" s="179" t="s">
        <v>16</v>
      </c>
      <c r="E160" s="180">
        <v>4.9000000000000004</v>
      </c>
      <c r="F160" s="201">
        <v>1200</v>
      </c>
      <c r="G160" s="181">
        <f t="shared" si="32"/>
        <v>5880</v>
      </c>
      <c r="H160" s="197">
        <v>1200</v>
      </c>
      <c r="I160" s="183">
        <f t="shared" si="33"/>
        <v>5880</v>
      </c>
      <c r="J160" s="183">
        <f t="shared" si="34"/>
        <v>0</v>
      </c>
      <c r="K160" s="175">
        <f t="shared" si="34"/>
        <v>0</v>
      </c>
      <c r="L160" s="328"/>
      <c r="M160" s="39">
        <f t="shared" si="28"/>
        <v>0</v>
      </c>
      <c r="N160" s="13" t="str">
        <f t="shared" si="29"/>
        <v/>
      </c>
      <c r="O160" s="13" t="str">
        <f t="shared" si="30"/>
        <v/>
      </c>
    </row>
    <row r="161" spans="1:17" ht="25.5" x14ac:dyDescent="0.2">
      <c r="A161" s="27" t="s">
        <v>622</v>
      </c>
      <c r="B161" s="27" t="s">
        <v>519</v>
      </c>
      <c r="C161" s="178" t="s">
        <v>161</v>
      </c>
      <c r="D161" s="179" t="s">
        <v>16</v>
      </c>
      <c r="E161" s="180">
        <v>4.04</v>
      </c>
      <c r="F161" s="201">
        <v>1200</v>
      </c>
      <c r="G161" s="181">
        <f t="shared" si="32"/>
        <v>4848</v>
      </c>
      <c r="H161" s="197">
        <v>1200</v>
      </c>
      <c r="I161" s="183">
        <f t="shared" si="33"/>
        <v>4848</v>
      </c>
      <c r="J161" s="183">
        <f t="shared" si="34"/>
        <v>0</v>
      </c>
      <c r="K161" s="175">
        <f t="shared" si="34"/>
        <v>0</v>
      </c>
      <c r="L161" s="328"/>
      <c r="M161" s="39">
        <f t="shared" si="28"/>
        <v>0</v>
      </c>
      <c r="N161" s="13" t="str">
        <f t="shared" si="29"/>
        <v/>
      </c>
      <c r="O161" s="13" t="str">
        <f t="shared" si="30"/>
        <v/>
      </c>
    </row>
    <row r="162" spans="1:17" x14ac:dyDescent="0.2">
      <c r="A162" s="27" t="s">
        <v>687</v>
      </c>
      <c r="B162" s="27" t="s">
        <v>519</v>
      </c>
      <c r="C162" s="223" t="s">
        <v>700</v>
      </c>
      <c r="D162" s="260" t="s">
        <v>16</v>
      </c>
      <c r="E162" s="261">
        <v>55.74</v>
      </c>
      <c r="F162" s="201">
        <v>45</v>
      </c>
      <c r="G162" s="201">
        <f t="shared" si="32"/>
        <v>2508.3000000000002</v>
      </c>
      <c r="H162" s="211">
        <v>45</v>
      </c>
      <c r="I162" s="200">
        <f t="shared" si="33"/>
        <v>2508.3000000000002</v>
      </c>
      <c r="J162" s="203">
        <f t="shared" si="34"/>
        <v>0</v>
      </c>
      <c r="K162" s="187">
        <f t="shared" si="34"/>
        <v>0</v>
      </c>
      <c r="L162" s="334"/>
      <c r="M162" s="55">
        <f t="shared" si="28"/>
        <v>0</v>
      </c>
      <c r="N162" s="13" t="str">
        <f t="shared" si="29"/>
        <v/>
      </c>
      <c r="O162" s="13" t="str">
        <f t="shared" si="30"/>
        <v/>
      </c>
      <c r="P162" s="2">
        <f t="shared" ref="P162:P164" si="35">ROUND(Q162*$Q$3,2)</f>
        <v>55.74</v>
      </c>
      <c r="Q162" s="2">
        <v>65.849999999999994</v>
      </c>
    </row>
    <row r="163" spans="1:17" x14ac:dyDescent="0.2">
      <c r="A163" s="27" t="s">
        <v>688</v>
      </c>
      <c r="B163" s="27" t="s">
        <v>519</v>
      </c>
      <c r="C163" s="223" t="s">
        <v>701</v>
      </c>
      <c r="D163" s="260" t="s">
        <v>16</v>
      </c>
      <c r="E163" s="261">
        <v>97.6</v>
      </c>
      <c r="F163" s="201">
        <v>60</v>
      </c>
      <c r="G163" s="201">
        <f t="shared" si="32"/>
        <v>5856</v>
      </c>
      <c r="H163" s="211">
        <v>60</v>
      </c>
      <c r="I163" s="200">
        <f t="shared" si="33"/>
        <v>5856</v>
      </c>
      <c r="J163" s="203">
        <f t="shared" si="34"/>
        <v>0</v>
      </c>
      <c r="K163" s="187">
        <f t="shared" si="34"/>
        <v>0</v>
      </c>
      <c r="L163" s="334"/>
      <c r="M163" s="55">
        <f t="shared" si="28"/>
        <v>0</v>
      </c>
      <c r="N163" s="13" t="str">
        <f t="shared" si="29"/>
        <v/>
      </c>
      <c r="O163" s="13" t="str">
        <f t="shared" si="30"/>
        <v/>
      </c>
      <c r="P163" s="2">
        <f t="shared" si="35"/>
        <v>97.6</v>
      </c>
      <c r="Q163" s="2">
        <v>115.3</v>
      </c>
    </row>
    <row r="164" spans="1:17" x14ac:dyDescent="0.2">
      <c r="A164" s="27" t="s">
        <v>689</v>
      </c>
      <c r="B164" s="27" t="s">
        <v>519</v>
      </c>
      <c r="C164" s="223" t="s">
        <v>473</v>
      </c>
      <c r="D164" s="260" t="s">
        <v>16</v>
      </c>
      <c r="E164" s="261">
        <v>80.98</v>
      </c>
      <c r="F164" s="201">
        <v>25</v>
      </c>
      <c r="G164" s="201">
        <f t="shared" si="32"/>
        <v>2024.5</v>
      </c>
      <c r="H164" s="211">
        <v>25</v>
      </c>
      <c r="I164" s="200">
        <f t="shared" si="33"/>
        <v>2024.5</v>
      </c>
      <c r="J164" s="203">
        <f t="shared" si="34"/>
        <v>0</v>
      </c>
      <c r="K164" s="187">
        <f t="shared" si="34"/>
        <v>0</v>
      </c>
      <c r="L164" s="334"/>
      <c r="M164" s="55">
        <f t="shared" si="28"/>
        <v>0</v>
      </c>
      <c r="N164" s="13" t="str">
        <f t="shared" si="29"/>
        <v/>
      </c>
      <c r="O164" s="13" t="str">
        <f t="shared" si="30"/>
        <v/>
      </c>
      <c r="P164" s="2">
        <f t="shared" si="35"/>
        <v>80.98</v>
      </c>
      <c r="Q164" s="2">
        <v>95.67</v>
      </c>
    </row>
    <row r="165" spans="1:17" ht="11.25" customHeight="1" x14ac:dyDescent="0.2">
      <c r="A165" s="26"/>
      <c r="B165" s="26"/>
      <c r="C165" s="190"/>
      <c r="D165" s="191"/>
      <c r="E165" s="192"/>
      <c r="F165" s="210"/>
      <c r="G165" s="193"/>
      <c r="H165" s="194"/>
      <c r="I165" s="183">
        <f t="shared" si="33"/>
        <v>0</v>
      </c>
      <c r="J165" s="177"/>
      <c r="K165" s="195"/>
      <c r="L165" s="331"/>
      <c r="M165" s="2">
        <f t="shared" si="28"/>
        <v>0</v>
      </c>
      <c r="N165" s="13" t="str">
        <f t="shared" si="29"/>
        <v/>
      </c>
      <c r="O165" s="13" t="str">
        <f t="shared" si="30"/>
        <v/>
      </c>
    </row>
    <row r="166" spans="1:17" s="41" customFormat="1" x14ac:dyDescent="0.2">
      <c r="A166" s="263">
        <v>6</v>
      </c>
      <c r="B166" s="264"/>
      <c r="C166" s="265" t="s">
        <v>723</v>
      </c>
      <c r="D166" s="260"/>
      <c r="E166" s="261"/>
      <c r="F166" s="266"/>
      <c r="G166" s="266"/>
      <c r="H166" s="211"/>
      <c r="I166" s="267">
        <f>SUBTOTAL(9,I167:I174)</f>
        <v>44530.57</v>
      </c>
      <c r="J166" s="220"/>
      <c r="K166" s="219">
        <f>SUBTOTAL(9,K167:K174)</f>
        <v>0</v>
      </c>
      <c r="L166" s="338"/>
      <c r="M166" s="59">
        <f t="shared" ref="M166" si="36">I166-G166-K166</f>
        <v>44530.57</v>
      </c>
      <c r="N166" s="13" t="str">
        <f t="shared" ref="N166:N171" si="37">IF($D166="","",IF($K166&gt;0,$K166,""))</f>
        <v/>
      </c>
      <c r="O166" s="13"/>
    </row>
    <row r="167" spans="1:17" s="41" customFormat="1" x14ac:dyDescent="0.2">
      <c r="A167" s="268" t="s">
        <v>702</v>
      </c>
      <c r="B167" s="263" t="s">
        <v>519</v>
      </c>
      <c r="C167" s="223" t="s">
        <v>46</v>
      </c>
      <c r="D167" s="260" t="s">
        <v>14</v>
      </c>
      <c r="E167" s="261">
        <v>9.3000000000000007</v>
      </c>
      <c r="F167" s="201">
        <v>143.97999999999999</v>
      </c>
      <c r="G167" s="201">
        <f t="shared" ref="G167:G174" si="38">ROUND(F167*E167,2)</f>
        <v>1339.01</v>
      </c>
      <c r="H167" s="211">
        <v>143.97999999999999</v>
      </c>
      <c r="I167" s="200">
        <f>ROUND(H167*E167,2)</f>
        <v>1339.01</v>
      </c>
      <c r="J167" s="203">
        <f t="shared" ref="J167:J174" si="39">H167-F167</f>
        <v>0</v>
      </c>
      <c r="K167" s="187">
        <f t="shared" ref="K167:K174" si="40">I167-G167</f>
        <v>0</v>
      </c>
      <c r="L167" s="334"/>
      <c r="M167" s="55">
        <v>9.3000000000000007</v>
      </c>
      <c r="N167" s="13" t="str">
        <f t="shared" si="37"/>
        <v/>
      </c>
      <c r="O167" s="13" t="str">
        <f t="shared" ref="O167:O171" si="41">IF($D167="","",IF($K167&lt;0,$K167,""))</f>
        <v/>
      </c>
      <c r="P167" s="2"/>
      <c r="Q167" s="2"/>
    </row>
    <row r="168" spans="1:17" s="41" customFormat="1" ht="25.5" x14ac:dyDescent="0.2">
      <c r="A168" s="268" t="s">
        <v>703</v>
      </c>
      <c r="B168" s="263" t="s">
        <v>519</v>
      </c>
      <c r="C168" s="223" t="s">
        <v>47</v>
      </c>
      <c r="D168" s="260" t="s">
        <v>19</v>
      </c>
      <c r="E168" s="261">
        <v>267.04000000000002</v>
      </c>
      <c r="F168" s="201">
        <v>16.59</v>
      </c>
      <c r="G168" s="201">
        <f t="shared" si="38"/>
        <v>4430.1899999999996</v>
      </c>
      <c r="H168" s="211">
        <v>16.59</v>
      </c>
      <c r="I168" s="200">
        <f>ROUND(H168*E168,2)</f>
        <v>4430.1899999999996</v>
      </c>
      <c r="J168" s="203">
        <f t="shared" si="39"/>
        <v>0</v>
      </c>
      <c r="K168" s="187">
        <f t="shared" si="40"/>
        <v>0</v>
      </c>
      <c r="L168" s="334"/>
      <c r="M168" s="55">
        <v>267.04000000000002</v>
      </c>
      <c r="N168" s="13" t="str">
        <f t="shared" si="37"/>
        <v/>
      </c>
      <c r="O168" s="13" t="str">
        <f t="shared" si="41"/>
        <v/>
      </c>
      <c r="P168" s="2"/>
      <c r="Q168" s="2"/>
    </row>
    <row r="169" spans="1:17" x14ac:dyDescent="0.2">
      <c r="A169" s="268" t="s">
        <v>704</v>
      </c>
      <c r="B169" s="263" t="s">
        <v>519</v>
      </c>
      <c r="C169" s="223" t="s">
        <v>180</v>
      </c>
      <c r="D169" s="260" t="s">
        <v>19</v>
      </c>
      <c r="E169" s="261">
        <v>147.75</v>
      </c>
      <c r="F169" s="201">
        <v>4.9800000000000004</v>
      </c>
      <c r="G169" s="201">
        <f t="shared" si="38"/>
        <v>735.8</v>
      </c>
      <c r="H169" s="211">
        <v>4.9800000000000004</v>
      </c>
      <c r="I169" s="200">
        <f>ROUND(H169*E169,2)</f>
        <v>735.8</v>
      </c>
      <c r="J169" s="203">
        <f t="shared" si="39"/>
        <v>0</v>
      </c>
      <c r="K169" s="187">
        <f t="shared" si="40"/>
        <v>0</v>
      </c>
      <c r="L169" s="334"/>
      <c r="M169" s="55">
        <v>147.75</v>
      </c>
      <c r="N169" s="13" t="str">
        <f t="shared" si="37"/>
        <v/>
      </c>
      <c r="O169" s="13" t="str">
        <f t="shared" si="41"/>
        <v/>
      </c>
    </row>
    <row r="170" spans="1:17" x14ac:dyDescent="0.2">
      <c r="A170" s="268" t="s">
        <v>705</v>
      </c>
      <c r="B170" s="263" t="s">
        <v>519</v>
      </c>
      <c r="C170" s="223" t="s">
        <v>185</v>
      </c>
      <c r="D170" s="260" t="s">
        <v>19</v>
      </c>
      <c r="E170" s="261">
        <v>65.44</v>
      </c>
      <c r="F170" s="201">
        <v>9.9500000000000011</v>
      </c>
      <c r="G170" s="201">
        <f t="shared" si="38"/>
        <v>651.13</v>
      </c>
      <c r="H170" s="211">
        <v>9.9500000000000011</v>
      </c>
      <c r="I170" s="200">
        <f t="shared" ref="I170:I174" si="42">ROUND(H170*E170,2)</f>
        <v>651.13</v>
      </c>
      <c r="J170" s="203">
        <f t="shared" si="39"/>
        <v>0</v>
      </c>
      <c r="K170" s="187">
        <f t="shared" si="40"/>
        <v>0</v>
      </c>
      <c r="L170" s="334"/>
      <c r="M170" s="55">
        <v>65.44</v>
      </c>
      <c r="N170" s="13" t="str">
        <f t="shared" si="37"/>
        <v/>
      </c>
      <c r="O170" s="13" t="str">
        <f t="shared" si="41"/>
        <v/>
      </c>
    </row>
    <row r="171" spans="1:17" x14ac:dyDescent="0.2">
      <c r="A171" s="268" t="s">
        <v>706</v>
      </c>
      <c r="B171" s="263" t="s">
        <v>519</v>
      </c>
      <c r="C171" s="223" t="s">
        <v>184</v>
      </c>
      <c r="D171" s="260" t="s">
        <v>19</v>
      </c>
      <c r="E171" s="261">
        <v>408.05</v>
      </c>
      <c r="F171" s="201">
        <v>9.9500000000000011</v>
      </c>
      <c r="G171" s="201">
        <f t="shared" si="38"/>
        <v>4060.1</v>
      </c>
      <c r="H171" s="211">
        <v>9.9500000000000011</v>
      </c>
      <c r="I171" s="200">
        <f t="shared" si="42"/>
        <v>4060.1</v>
      </c>
      <c r="J171" s="203">
        <f t="shared" si="39"/>
        <v>0</v>
      </c>
      <c r="K171" s="187">
        <f t="shared" si="40"/>
        <v>0</v>
      </c>
      <c r="L171" s="334"/>
      <c r="M171" s="55">
        <v>408.05</v>
      </c>
      <c r="N171" s="13" t="str">
        <f t="shared" si="37"/>
        <v/>
      </c>
      <c r="O171" s="13" t="str">
        <f t="shared" si="41"/>
        <v/>
      </c>
    </row>
    <row r="172" spans="1:17" ht="25.5" x14ac:dyDescent="0.2">
      <c r="A172" s="268" t="s">
        <v>707</v>
      </c>
      <c r="B172" s="263" t="s">
        <v>519</v>
      </c>
      <c r="C172" s="223" t="s">
        <v>72</v>
      </c>
      <c r="D172" s="260" t="s">
        <v>14</v>
      </c>
      <c r="E172" s="223">
        <v>22.59</v>
      </c>
      <c r="F172" s="201">
        <v>165.91</v>
      </c>
      <c r="G172" s="201">
        <f t="shared" si="38"/>
        <v>3747.91</v>
      </c>
      <c r="H172" s="211">
        <v>165.91</v>
      </c>
      <c r="I172" s="200">
        <f t="shared" si="42"/>
        <v>3747.91</v>
      </c>
      <c r="J172" s="203">
        <f t="shared" si="39"/>
        <v>0</v>
      </c>
      <c r="K172" s="187">
        <f t="shared" si="40"/>
        <v>0</v>
      </c>
      <c r="L172" s="334"/>
      <c r="M172" s="55">
        <v>22.59</v>
      </c>
      <c r="N172" s="13" t="str">
        <f t="shared" si="29"/>
        <v/>
      </c>
      <c r="O172" s="13" t="str">
        <f t="shared" si="30"/>
        <v/>
      </c>
    </row>
    <row r="173" spans="1:17" ht="38.25" x14ac:dyDescent="0.2">
      <c r="A173" s="268" t="s">
        <v>724</v>
      </c>
      <c r="B173" s="263" t="s">
        <v>519</v>
      </c>
      <c r="C173" s="223" t="s">
        <v>66</v>
      </c>
      <c r="D173" s="260" t="s">
        <v>14</v>
      </c>
      <c r="E173" s="261">
        <v>160.4</v>
      </c>
      <c r="F173" s="201">
        <v>165.91</v>
      </c>
      <c r="G173" s="201">
        <f t="shared" si="38"/>
        <v>26611.96</v>
      </c>
      <c r="H173" s="211">
        <v>165.91</v>
      </c>
      <c r="I173" s="200">
        <f t="shared" si="42"/>
        <v>26611.96</v>
      </c>
      <c r="J173" s="203">
        <f t="shared" si="39"/>
        <v>0</v>
      </c>
      <c r="K173" s="187">
        <f t="shared" si="40"/>
        <v>0</v>
      </c>
      <c r="L173" s="334"/>
      <c r="M173" s="55">
        <v>160.4</v>
      </c>
      <c r="N173" s="13" t="str">
        <f t="shared" si="29"/>
        <v/>
      </c>
      <c r="O173" s="13" t="str">
        <f t="shared" si="30"/>
        <v/>
      </c>
    </row>
    <row r="174" spans="1:17" ht="25.5" x14ac:dyDescent="0.2">
      <c r="A174" s="268" t="s">
        <v>725</v>
      </c>
      <c r="B174" s="263" t="s">
        <v>519</v>
      </c>
      <c r="C174" s="223" t="s">
        <v>22</v>
      </c>
      <c r="D174" s="260" t="s">
        <v>19</v>
      </c>
      <c r="E174" s="261">
        <v>108.7</v>
      </c>
      <c r="F174" s="201">
        <v>27.18</v>
      </c>
      <c r="G174" s="201">
        <f t="shared" si="38"/>
        <v>2954.47</v>
      </c>
      <c r="H174" s="211">
        <v>27.18</v>
      </c>
      <c r="I174" s="200">
        <f t="shared" si="42"/>
        <v>2954.47</v>
      </c>
      <c r="J174" s="203">
        <f t="shared" si="39"/>
        <v>0</v>
      </c>
      <c r="K174" s="187">
        <f t="shared" si="40"/>
        <v>0</v>
      </c>
      <c r="L174" s="334"/>
      <c r="M174" s="55">
        <v>108.7</v>
      </c>
      <c r="N174" s="13" t="str">
        <f t="shared" si="29"/>
        <v/>
      </c>
      <c r="O174" s="13" t="str">
        <f t="shared" si="30"/>
        <v/>
      </c>
    </row>
    <row r="175" spans="1:17" x14ac:dyDescent="0.2">
      <c r="A175" s="42"/>
      <c r="B175" s="42"/>
      <c r="C175" s="184"/>
      <c r="D175" s="185"/>
      <c r="E175" s="186"/>
      <c r="F175" s="187"/>
      <c r="G175" s="187"/>
      <c r="H175" s="202"/>
      <c r="I175" s="203"/>
      <c r="J175" s="203"/>
      <c r="K175" s="187"/>
      <c r="L175" s="334"/>
      <c r="M175" s="55">
        <v>0</v>
      </c>
      <c r="N175" s="13" t="str">
        <f t="shared" si="29"/>
        <v/>
      </c>
      <c r="O175" s="13" t="str">
        <f t="shared" si="30"/>
        <v/>
      </c>
    </row>
    <row r="176" spans="1:17" x14ac:dyDescent="0.2">
      <c r="A176" s="263">
        <v>7</v>
      </c>
      <c r="B176" s="263"/>
      <c r="C176" s="265" t="s">
        <v>708</v>
      </c>
      <c r="D176" s="265"/>
      <c r="E176" s="267"/>
      <c r="F176" s="266">
        <v>0</v>
      </c>
      <c r="G176" s="266"/>
      <c r="H176" s="269">
        <v>0</v>
      </c>
      <c r="I176" s="267">
        <f>SUBTOTAL(9,I177:I182)</f>
        <v>54531.12</v>
      </c>
      <c r="J176" s="203">
        <f t="shared" ref="J176:J183" si="43">H176-F176</f>
        <v>0</v>
      </c>
      <c r="K176" s="219">
        <f>SUBTOTAL(9,K177:K182)</f>
        <v>0</v>
      </c>
      <c r="L176" s="338"/>
      <c r="M176" s="39">
        <v>0</v>
      </c>
      <c r="N176" s="13" t="str">
        <f t="shared" si="29"/>
        <v/>
      </c>
      <c r="O176" s="13" t="str">
        <f t="shared" si="30"/>
        <v/>
      </c>
    </row>
    <row r="177" spans="1:17" x14ac:dyDescent="0.2">
      <c r="A177" s="270" t="s">
        <v>710</v>
      </c>
      <c r="B177" s="263" t="s">
        <v>519</v>
      </c>
      <c r="C177" s="223" t="s">
        <v>190</v>
      </c>
      <c r="D177" s="260" t="s">
        <v>14</v>
      </c>
      <c r="E177" s="261">
        <v>81.67</v>
      </c>
      <c r="F177" s="201">
        <v>9.7199999999999989</v>
      </c>
      <c r="G177" s="201">
        <f t="shared" ref="G177:G182" si="44">ROUND(F177*E177,2)</f>
        <v>793.83</v>
      </c>
      <c r="H177" s="262">
        <v>9.7199999999999989</v>
      </c>
      <c r="I177" s="200">
        <f t="shared" ref="I177:I182" si="45">ROUND(H177*E177,2)</f>
        <v>793.83</v>
      </c>
      <c r="J177" s="203">
        <f t="shared" si="43"/>
        <v>0</v>
      </c>
      <c r="K177" s="187">
        <f t="shared" ref="K177:K183" si="46">I177-G177</f>
        <v>0</v>
      </c>
      <c r="L177" s="334"/>
      <c r="M177" s="55">
        <v>81.67</v>
      </c>
      <c r="N177" s="13" t="str">
        <f t="shared" si="29"/>
        <v/>
      </c>
      <c r="O177" s="13" t="str">
        <f t="shared" si="30"/>
        <v/>
      </c>
    </row>
    <row r="178" spans="1:17" x14ac:dyDescent="0.2">
      <c r="A178" s="270" t="s">
        <v>726</v>
      </c>
      <c r="B178" s="263" t="s">
        <v>519</v>
      </c>
      <c r="C178" s="223" t="s">
        <v>184</v>
      </c>
      <c r="D178" s="260" t="s">
        <v>19</v>
      </c>
      <c r="E178" s="261">
        <v>408.05</v>
      </c>
      <c r="F178" s="201">
        <v>0.96</v>
      </c>
      <c r="G178" s="201">
        <f t="shared" si="44"/>
        <v>391.73</v>
      </c>
      <c r="H178" s="262">
        <v>0.96</v>
      </c>
      <c r="I178" s="200">
        <f t="shared" si="45"/>
        <v>391.73</v>
      </c>
      <c r="J178" s="203">
        <f t="shared" si="43"/>
        <v>0</v>
      </c>
      <c r="K178" s="187">
        <f t="shared" si="46"/>
        <v>0</v>
      </c>
      <c r="L178" s="334"/>
      <c r="M178" s="55">
        <v>408.05</v>
      </c>
      <c r="N178" s="13" t="str">
        <f t="shared" si="29"/>
        <v/>
      </c>
      <c r="O178" s="13" t="str">
        <f t="shared" si="30"/>
        <v/>
      </c>
    </row>
    <row r="179" spans="1:17" x14ac:dyDescent="0.2">
      <c r="A179" s="270" t="s">
        <v>727</v>
      </c>
      <c r="B179" s="263" t="s">
        <v>519</v>
      </c>
      <c r="C179" s="223" t="s">
        <v>191</v>
      </c>
      <c r="D179" s="260" t="s">
        <v>19</v>
      </c>
      <c r="E179" s="261">
        <v>83.210000000000008</v>
      </c>
      <c r="F179" s="201">
        <v>0.96</v>
      </c>
      <c r="G179" s="201">
        <f t="shared" si="44"/>
        <v>79.88</v>
      </c>
      <c r="H179" s="262">
        <v>0.96</v>
      </c>
      <c r="I179" s="200">
        <f t="shared" si="45"/>
        <v>79.88</v>
      </c>
      <c r="J179" s="203">
        <f t="shared" si="43"/>
        <v>0</v>
      </c>
      <c r="K179" s="187">
        <f t="shared" si="46"/>
        <v>0</v>
      </c>
      <c r="L179" s="334"/>
      <c r="M179" s="55">
        <v>95.26</v>
      </c>
      <c r="N179" s="13" t="str">
        <f t="shared" si="29"/>
        <v/>
      </c>
      <c r="O179" s="13" t="str">
        <f t="shared" si="30"/>
        <v/>
      </c>
    </row>
    <row r="180" spans="1:17" x14ac:dyDescent="0.2">
      <c r="A180" s="270" t="s">
        <v>728</v>
      </c>
      <c r="B180" s="263" t="s">
        <v>519</v>
      </c>
      <c r="C180" s="223" t="s">
        <v>182</v>
      </c>
      <c r="D180" s="260" t="s">
        <v>139</v>
      </c>
      <c r="E180" s="261">
        <v>11.01</v>
      </c>
      <c r="F180" s="201">
        <v>96</v>
      </c>
      <c r="G180" s="201">
        <f t="shared" si="44"/>
        <v>1056.96</v>
      </c>
      <c r="H180" s="262">
        <v>96</v>
      </c>
      <c r="I180" s="200">
        <f t="shared" si="45"/>
        <v>1056.96</v>
      </c>
      <c r="J180" s="203">
        <f t="shared" si="43"/>
        <v>0</v>
      </c>
      <c r="K180" s="187">
        <f t="shared" si="46"/>
        <v>0</v>
      </c>
      <c r="L180" s="334"/>
      <c r="M180" s="55">
        <v>11.01</v>
      </c>
      <c r="N180" s="13" t="str">
        <f t="shared" si="29"/>
        <v/>
      </c>
      <c r="O180" s="13" t="str">
        <f t="shared" si="30"/>
        <v/>
      </c>
    </row>
    <row r="181" spans="1:17" x14ac:dyDescent="0.2">
      <c r="A181" s="270" t="s">
        <v>729</v>
      </c>
      <c r="B181" s="263" t="s">
        <v>519</v>
      </c>
      <c r="C181" s="223" t="s">
        <v>229</v>
      </c>
      <c r="D181" s="260" t="s">
        <v>139</v>
      </c>
      <c r="E181" s="261">
        <v>16.98</v>
      </c>
      <c r="F181" s="201">
        <v>2538.1</v>
      </c>
      <c r="G181" s="201">
        <f t="shared" si="44"/>
        <v>43096.94</v>
      </c>
      <c r="H181" s="262">
        <v>2538.1</v>
      </c>
      <c r="I181" s="200">
        <f t="shared" si="45"/>
        <v>43096.94</v>
      </c>
      <c r="J181" s="203">
        <f t="shared" si="43"/>
        <v>0</v>
      </c>
      <c r="K181" s="187">
        <f t="shared" si="46"/>
        <v>0</v>
      </c>
      <c r="L181" s="334"/>
      <c r="M181" s="55">
        <v>16.98</v>
      </c>
      <c r="N181" s="13" t="str">
        <f t="shared" si="29"/>
        <v/>
      </c>
      <c r="O181" s="13" t="str">
        <f t="shared" si="30"/>
        <v/>
      </c>
    </row>
    <row r="182" spans="1:17" x14ac:dyDescent="0.2">
      <c r="A182" s="270" t="s">
        <v>730</v>
      </c>
      <c r="B182" s="263" t="s">
        <v>519</v>
      </c>
      <c r="C182" s="223" t="s">
        <v>203</v>
      </c>
      <c r="D182" s="260" t="s">
        <v>139</v>
      </c>
      <c r="E182" s="223">
        <v>3.59</v>
      </c>
      <c r="F182" s="201">
        <v>2538.1</v>
      </c>
      <c r="G182" s="201">
        <f t="shared" si="44"/>
        <v>9111.7800000000007</v>
      </c>
      <c r="H182" s="262">
        <v>2538.1</v>
      </c>
      <c r="I182" s="200">
        <f t="shared" si="45"/>
        <v>9111.7800000000007</v>
      </c>
      <c r="J182" s="203">
        <f t="shared" si="43"/>
        <v>0</v>
      </c>
      <c r="K182" s="187">
        <f t="shared" si="46"/>
        <v>0</v>
      </c>
      <c r="L182" s="334"/>
      <c r="M182" s="55">
        <v>3.59</v>
      </c>
      <c r="N182" s="13" t="str">
        <f t="shared" si="29"/>
        <v/>
      </c>
      <c r="O182" s="13" t="str">
        <f t="shared" si="30"/>
        <v/>
      </c>
    </row>
    <row r="183" spans="1:17" x14ac:dyDescent="0.2">
      <c r="A183" s="42"/>
      <c r="B183" s="42"/>
      <c r="C183" s="184"/>
      <c r="D183" s="185"/>
      <c r="E183" s="186"/>
      <c r="F183" s="187"/>
      <c r="G183" s="187"/>
      <c r="H183" s="188"/>
      <c r="I183" s="186"/>
      <c r="J183" s="203">
        <f t="shared" si="43"/>
        <v>0</v>
      </c>
      <c r="K183" s="187">
        <f t="shared" si="46"/>
        <v>0</v>
      </c>
      <c r="L183" s="334"/>
      <c r="M183" s="55">
        <v>0</v>
      </c>
      <c r="N183" s="13" t="str">
        <f t="shared" si="29"/>
        <v/>
      </c>
      <c r="O183" s="13" t="str">
        <f t="shared" si="30"/>
        <v/>
      </c>
    </row>
    <row r="184" spans="1:17" x14ac:dyDescent="0.2">
      <c r="A184" s="44">
        <v>8</v>
      </c>
      <c r="B184" s="44"/>
      <c r="C184" s="217" t="s">
        <v>709</v>
      </c>
      <c r="D184" s="217"/>
      <c r="E184" s="219"/>
      <c r="F184" s="218"/>
      <c r="G184" s="218"/>
      <c r="H184" s="221">
        <v>0</v>
      </c>
      <c r="I184" s="219">
        <f>SUBTOTAL(9,I185)</f>
        <v>150771.21</v>
      </c>
      <c r="J184" s="203">
        <f t="shared" ref="J184:J196" si="47">H184-F184</f>
        <v>0</v>
      </c>
      <c r="K184" s="219">
        <f>SUBTOTAL(9,K185)</f>
        <v>150771.21</v>
      </c>
      <c r="L184" s="338"/>
      <c r="M184" s="39">
        <v>0</v>
      </c>
      <c r="N184" s="13" t="str">
        <f t="shared" si="29"/>
        <v/>
      </c>
      <c r="O184" s="13" t="str">
        <f t="shared" si="30"/>
        <v/>
      </c>
    </row>
    <row r="185" spans="1:17" ht="25.5" x14ac:dyDescent="0.2">
      <c r="A185" s="40" t="s">
        <v>712</v>
      </c>
      <c r="B185" s="40" t="s">
        <v>776</v>
      </c>
      <c r="C185" s="184" t="s">
        <v>777</v>
      </c>
      <c r="D185" s="185" t="s">
        <v>14</v>
      </c>
      <c r="E185" s="186">
        <f>L185</f>
        <v>220.50633285249597</v>
      </c>
      <c r="F185" s="187"/>
      <c r="G185" s="187"/>
      <c r="H185" s="202">
        <f>'MEMÓRIA DE CÁLCULO'!N7</f>
        <v>683.75</v>
      </c>
      <c r="I185" s="203">
        <f t="shared" ref="I185" si="48">ROUND(H185*E185,2)</f>
        <v>150771.21</v>
      </c>
      <c r="J185" s="203">
        <f t="shared" si="47"/>
        <v>683.75</v>
      </c>
      <c r="K185" s="187">
        <f t="shared" ref="K185" si="49">I185-G185</f>
        <v>150771.21</v>
      </c>
      <c r="L185" s="334">
        <f>M185*$K$524</f>
        <v>220.50633285249597</v>
      </c>
      <c r="M185" s="55">
        <f>COMPOSIÇÃO!G18</f>
        <v>261.51</v>
      </c>
      <c r="N185" s="13">
        <f t="shared" si="29"/>
        <v>150771.21</v>
      </c>
      <c r="O185" s="13" t="str">
        <f t="shared" si="30"/>
        <v/>
      </c>
    </row>
    <row r="186" spans="1:17" x14ac:dyDescent="0.2">
      <c r="A186" s="42"/>
      <c r="B186" s="42"/>
      <c r="C186" s="184"/>
      <c r="D186" s="185"/>
      <c r="E186" s="186"/>
      <c r="F186" s="187"/>
      <c r="G186" s="187"/>
      <c r="H186" s="188"/>
      <c r="I186" s="186"/>
      <c r="J186" s="203">
        <f t="shared" si="47"/>
        <v>0</v>
      </c>
      <c r="K186" s="187">
        <f t="shared" ref="K186" si="50">I186-G186</f>
        <v>0</v>
      </c>
      <c r="L186" s="334"/>
      <c r="M186" s="55">
        <v>0</v>
      </c>
      <c r="N186" s="13" t="str">
        <f t="shared" si="29"/>
        <v/>
      </c>
      <c r="O186" s="13" t="str">
        <f t="shared" si="30"/>
        <v/>
      </c>
    </row>
    <row r="187" spans="1:17" x14ac:dyDescent="0.2">
      <c r="A187" s="44">
        <v>9</v>
      </c>
      <c r="B187" s="44"/>
      <c r="C187" s="217" t="s">
        <v>711</v>
      </c>
      <c r="D187" s="217"/>
      <c r="E187" s="219"/>
      <c r="F187" s="218"/>
      <c r="G187" s="218"/>
      <c r="H187" s="221">
        <v>0</v>
      </c>
      <c r="I187" s="219">
        <f>SUBTOTAL(9,I188:I197)</f>
        <v>267887.64</v>
      </c>
      <c r="J187" s="203">
        <f t="shared" si="47"/>
        <v>0</v>
      </c>
      <c r="K187" s="219">
        <f>SUBTOTAL(9,K188:K197)</f>
        <v>267887.64</v>
      </c>
      <c r="L187" s="338"/>
      <c r="M187" s="39">
        <v>0</v>
      </c>
      <c r="N187" s="13" t="str">
        <f t="shared" si="29"/>
        <v/>
      </c>
      <c r="O187" s="13" t="str">
        <f t="shared" si="30"/>
        <v/>
      </c>
    </row>
    <row r="188" spans="1:17" x14ac:dyDescent="0.2">
      <c r="A188" s="40" t="s">
        <v>731</v>
      </c>
      <c r="B188" s="40" t="s">
        <v>463</v>
      </c>
      <c r="C188" s="184" t="s">
        <v>464</v>
      </c>
      <c r="D188" s="185" t="s">
        <v>14</v>
      </c>
      <c r="E188" s="186">
        <f t="shared" ref="E188:E196" si="51">L188</f>
        <v>3.7691228169119997</v>
      </c>
      <c r="F188" s="187"/>
      <c r="G188" s="187"/>
      <c r="H188" s="202">
        <v>5553.79</v>
      </c>
      <c r="I188" s="203">
        <f t="shared" ref="I188:I196" si="52">ROUND(H188*E188,2)</f>
        <v>20932.919999999998</v>
      </c>
      <c r="J188" s="203">
        <f t="shared" si="47"/>
        <v>5553.79</v>
      </c>
      <c r="K188" s="187">
        <f t="shared" ref="K188:K196" si="53">I188-G188</f>
        <v>20932.919999999998</v>
      </c>
      <c r="L188" s="334">
        <f>P188*$K$524</f>
        <v>3.7691228169119997</v>
      </c>
      <c r="M188" s="55"/>
      <c r="N188" s="13">
        <f t="shared" si="29"/>
        <v>20932.919999999998</v>
      </c>
      <c r="O188" s="13" t="str">
        <f t="shared" si="30"/>
        <v/>
      </c>
      <c r="P188" s="2">
        <f t="shared" ref="P188" si="54">ROUND(Q188*$Q$3,2)</f>
        <v>4.47</v>
      </c>
      <c r="Q188" s="2">
        <v>5.28</v>
      </c>
    </row>
    <row r="189" spans="1:17" x14ac:dyDescent="0.2">
      <c r="A189" s="40" t="s">
        <v>732</v>
      </c>
      <c r="B189" s="44" t="s">
        <v>519</v>
      </c>
      <c r="C189" s="184" t="s">
        <v>113</v>
      </c>
      <c r="D189" s="185" t="s">
        <v>14</v>
      </c>
      <c r="E189" s="186">
        <f t="shared" si="51"/>
        <v>19.410560904992</v>
      </c>
      <c r="F189" s="187"/>
      <c r="G189" s="187"/>
      <c r="H189" s="202">
        <f>H188</f>
        <v>5553.79</v>
      </c>
      <c r="I189" s="203">
        <f t="shared" si="52"/>
        <v>107802.18</v>
      </c>
      <c r="J189" s="203">
        <f t="shared" si="47"/>
        <v>5553.79</v>
      </c>
      <c r="K189" s="187">
        <f t="shared" si="53"/>
        <v>107802.18</v>
      </c>
      <c r="L189" s="334">
        <f>M189*$K$524</f>
        <v>19.410560904992</v>
      </c>
      <c r="M189" s="55">
        <v>23.02</v>
      </c>
      <c r="N189" s="13">
        <f t="shared" si="29"/>
        <v>107802.18</v>
      </c>
      <c r="O189" s="13" t="str">
        <f t="shared" si="30"/>
        <v/>
      </c>
    </row>
    <row r="190" spans="1:17" x14ac:dyDescent="0.2">
      <c r="A190" s="40" t="s">
        <v>733</v>
      </c>
      <c r="B190" s="44" t="s">
        <v>519</v>
      </c>
      <c r="C190" s="184" t="s">
        <v>112</v>
      </c>
      <c r="D190" s="185" t="s">
        <v>14</v>
      </c>
      <c r="E190" s="186">
        <f t="shared" si="51"/>
        <v>9.772736789264</v>
      </c>
      <c r="F190" s="187"/>
      <c r="G190" s="187"/>
      <c r="H190" s="202">
        <v>3897.82</v>
      </c>
      <c r="I190" s="203">
        <f t="shared" si="52"/>
        <v>38092.370000000003</v>
      </c>
      <c r="J190" s="203">
        <f t="shared" si="47"/>
        <v>3897.82</v>
      </c>
      <c r="K190" s="187">
        <f t="shared" si="53"/>
        <v>38092.370000000003</v>
      </c>
      <c r="L190" s="334">
        <f t="shared" ref="L190:L196" si="55">M190*$K$524</f>
        <v>9.772736789264</v>
      </c>
      <c r="M190" s="55">
        <v>11.59</v>
      </c>
      <c r="N190" s="13">
        <f t="shared" si="29"/>
        <v>38092.370000000003</v>
      </c>
      <c r="O190" s="13" t="str">
        <f t="shared" si="30"/>
        <v/>
      </c>
    </row>
    <row r="191" spans="1:17" x14ac:dyDescent="0.2">
      <c r="A191" s="40" t="s">
        <v>734</v>
      </c>
      <c r="B191" s="44" t="s">
        <v>519</v>
      </c>
      <c r="C191" s="184" t="s">
        <v>114</v>
      </c>
      <c r="D191" s="185" t="s">
        <v>14</v>
      </c>
      <c r="E191" s="186">
        <f t="shared" si="51"/>
        <v>9.772736789264</v>
      </c>
      <c r="F191" s="187"/>
      <c r="G191" s="187"/>
      <c r="H191" s="202">
        <v>948.96</v>
      </c>
      <c r="I191" s="203">
        <f t="shared" si="52"/>
        <v>9273.94</v>
      </c>
      <c r="J191" s="203">
        <f t="shared" si="47"/>
        <v>948.96</v>
      </c>
      <c r="K191" s="187">
        <f t="shared" si="53"/>
        <v>9273.94</v>
      </c>
      <c r="L191" s="334">
        <f t="shared" si="55"/>
        <v>9.772736789264</v>
      </c>
      <c r="M191" s="55">
        <v>11.59</v>
      </c>
      <c r="N191" s="13">
        <f t="shared" si="29"/>
        <v>9273.94</v>
      </c>
      <c r="O191" s="13" t="str">
        <f t="shared" si="30"/>
        <v/>
      </c>
    </row>
    <row r="192" spans="1:17" x14ac:dyDescent="0.2">
      <c r="A192" s="40" t="s">
        <v>735</v>
      </c>
      <c r="B192" s="44" t="s">
        <v>519</v>
      </c>
      <c r="C192" s="184" t="s">
        <v>288</v>
      </c>
      <c r="D192" s="185" t="s">
        <v>14</v>
      </c>
      <c r="E192" s="186">
        <f t="shared" si="51"/>
        <v>32.016463838511996</v>
      </c>
      <c r="F192" s="187"/>
      <c r="G192" s="187"/>
      <c r="H192" s="202">
        <v>178.89000000000001</v>
      </c>
      <c r="I192" s="203">
        <f t="shared" si="52"/>
        <v>5727.43</v>
      </c>
      <c r="J192" s="203">
        <f t="shared" si="47"/>
        <v>178.89000000000001</v>
      </c>
      <c r="K192" s="187">
        <f t="shared" si="53"/>
        <v>5727.43</v>
      </c>
      <c r="L192" s="334">
        <f t="shared" si="55"/>
        <v>32.016463838511996</v>
      </c>
      <c r="M192" s="55">
        <v>37.97</v>
      </c>
      <c r="N192" s="13">
        <f t="shared" si="29"/>
        <v>5727.43</v>
      </c>
      <c r="O192" s="13" t="str">
        <f t="shared" si="30"/>
        <v/>
      </c>
    </row>
    <row r="193" spans="1:17" x14ac:dyDescent="0.2">
      <c r="A193" s="40" t="s">
        <v>736</v>
      </c>
      <c r="B193" s="44" t="s">
        <v>519</v>
      </c>
      <c r="C193" s="184" t="s">
        <v>115</v>
      </c>
      <c r="D193" s="185" t="s">
        <v>14</v>
      </c>
      <c r="E193" s="186">
        <f t="shared" si="51"/>
        <v>21.071673197903998</v>
      </c>
      <c r="F193" s="187"/>
      <c r="G193" s="187"/>
      <c r="H193" s="202">
        <v>948.96</v>
      </c>
      <c r="I193" s="203">
        <f t="shared" si="52"/>
        <v>19996.169999999998</v>
      </c>
      <c r="J193" s="203">
        <f t="shared" si="47"/>
        <v>948.96</v>
      </c>
      <c r="K193" s="187">
        <f t="shared" si="53"/>
        <v>19996.169999999998</v>
      </c>
      <c r="L193" s="334">
        <f t="shared" si="55"/>
        <v>21.071673197903998</v>
      </c>
      <c r="M193" s="55">
        <v>24.99</v>
      </c>
      <c r="N193" s="13">
        <f t="shared" si="29"/>
        <v>19996.169999999998</v>
      </c>
      <c r="O193" s="13" t="str">
        <f t="shared" si="30"/>
        <v/>
      </c>
    </row>
    <row r="194" spans="1:17" x14ac:dyDescent="0.2">
      <c r="A194" s="40" t="s">
        <v>737</v>
      </c>
      <c r="B194" s="44" t="s">
        <v>519</v>
      </c>
      <c r="C194" s="184" t="s">
        <v>23</v>
      </c>
      <c r="D194" s="185" t="s">
        <v>24</v>
      </c>
      <c r="E194" s="186">
        <f t="shared" si="51"/>
        <v>8.7440276535519992</v>
      </c>
      <c r="F194" s="187"/>
      <c r="G194" s="187"/>
      <c r="H194" s="202">
        <f>'MEMÓRIA DE CÁLCULO'!N431</f>
        <v>1655.97</v>
      </c>
      <c r="I194" s="203">
        <f t="shared" si="52"/>
        <v>14479.85</v>
      </c>
      <c r="J194" s="203">
        <f t="shared" si="47"/>
        <v>1655.97</v>
      </c>
      <c r="K194" s="187">
        <f t="shared" si="53"/>
        <v>14479.85</v>
      </c>
      <c r="L194" s="334">
        <f t="shared" si="55"/>
        <v>8.7440276535519992</v>
      </c>
      <c r="M194" s="55">
        <v>10.37</v>
      </c>
      <c r="N194" s="13">
        <f t="shared" si="29"/>
        <v>14479.85</v>
      </c>
      <c r="O194" s="13" t="str">
        <f t="shared" si="30"/>
        <v/>
      </c>
    </row>
    <row r="195" spans="1:17" ht="25.5" x14ac:dyDescent="0.2">
      <c r="A195" s="40" t="s">
        <v>738</v>
      </c>
      <c r="B195" s="44" t="s">
        <v>519</v>
      </c>
      <c r="C195" s="184" t="s">
        <v>25</v>
      </c>
      <c r="D195" s="185" t="s">
        <v>14</v>
      </c>
      <c r="E195" s="186">
        <f t="shared" si="51"/>
        <v>17.530215517583997</v>
      </c>
      <c r="F195" s="187"/>
      <c r="G195" s="187"/>
      <c r="H195" s="202">
        <f>'MEMÓRIA DE CÁLCULO'!N459</f>
        <v>1655.97</v>
      </c>
      <c r="I195" s="203">
        <f t="shared" si="52"/>
        <v>29029.51</v>
      </c>
      <c r="J195" s="203">
        <f t="shared" si="47"/>
        <v>1655.97</v>
      </c>
      <c r="K195" s="187">
        <f t="shared" si="53"/>
        <v>29029.51</v>
      </c>
      <c r="L195" s="334">
        <f t="shared" si="55"/>
        <v>17.530215517583997</v>
      </c>
      <c r="M195" s="55">
        <v>20.79</v>
      </c>
      <c r="N195" s="13">
        <f t="shared" si="29"/>
        <v>29029.51</v>
      </c>
      <c r="O195" s="13" t="str">
        <f t="shared" si="30"/>
        <v/>
      </c>
    </row>
    <row r="196" spans="1:17" x14ac:dyDescent="0.2">
      <c r="A196" s="40" t="s">
        <v>739</v>
      </c>
      <c r="B196" s="44" t="s">
        <v>519</v>
      </c>
      <c r="C196" s="184" t="s">
        <v>232</v>
      </c>
      <c r="D196" s="185" t="s">
        <v>14</v>
      </c>
      <c r="E196" s="186">
        <f t="shared" si="51"/>
        <v>20.304357367167999</v>
      </c>
      <c r="F196" s="187"/>
      <c r="G196" s="187"/>
      <c r="H196" s="202">
        <f>'MEMÓRIA DE CÁLCULO'!N487</f>
        <v>1110.76</v>
      </c>
      <c r="I196" s="203">
        <f t="shared" si="52"/>
        <v>22553.27</v>
      </c>
      <c r="J196" s="203">
        <f t="shared" si="47"/>
        <v>1110.76</v>
      </c>
      <c r="K196" s="187">
        <f t="shared" si="53"/>
        <v>22553.27</v>
      </c>
      <c r="L196" s="334">
        <f t="shared" si="55"/>
        <v>20.304357367167999</v>
      </c>
      <c r="M196" s="55">
        <v>24.08</v>
      </c>
      <c r="N196" s="13">
        <f t="shared" si="29"/>
        <v>22553.27</v>
      </c>
      <c r="O196" s="13" t="str">
        <f t="shared" si="30"/>
        <v/>
      </c>
    </row>
    <row r="197" spans="1:17" x14ac:dyDescent="0.2">
      <c r="A197" s="40"/>
      <c r="B197" s="40"/>
      <c r="C197" s="184"/>
      <c r="D197" s="185"/>
      <c r="E197" s="186"/>
      <c r="F197" s="187"/>
      <c r="G197" s="187"/>
      <c r="H197" s="202"/>
      <c r="I197" s="203"/>
      <c r="J197" s="203"/>
      <c r="K197" s="187"/>
      <c r="L197" s="334"/>
      <c r="M197" s="55"/>
      <c r="N197" s="13"/>
      <c r="O197" s="13"/>
    </row>
    <row r="198" spans="1:17" x14ac:dyDescent="0.2">
      <c r="A198" s="25" t="s">
        <v>320</v>
      </c>
      <c r="B198" s="25"/>
      <c r="C198" s="222" t="s">
        <v>377</v>
      </c>
      <c r="D198" s="166"/>
      <c r="E198" s="167"/>
      <c r="F198" s="167">
        <v>0</v>
      </c>
      <c r="G198" s="167">
        <f>SUBTOTAL(9,G199:G207)</f>
        <v>71704.11</v>
      </c>
      <c r="H198" s="170"/>
      <c r="I198" s="167">
        <f>SUBTOTAL(9,I199:I208)</f>
        <v>71704.11</v>
      </c>
      <c r="J198" s="167">
        <f t="shared" ref="J198:J200" si="56">H198-F198</f>
        <v>0</v>
      </c>
      <c r="K198" s="167">
        <f>SUBTOTAL(9,K199:K208)</f>
        <v>0</v>
      </c>
      <c r="L198" s="327"/>
      <c r="M198" s="50">
        <f t="shared" si="28"/>
        <v>0</v>
      </c>
      <c r="N198" s="13" t="str">
        <f t="shared" si="29"/>
        <v/>
      </c>
      <c r="O198" s="13" t="str">
        <f t="shared" si="30"/>
        <v/>
      </c>
    </row>
    <row r="199" spans="1:17" x14ac:dyDescent="0.2">
      <c r="A199" s="27">
        <v>1</v>
      </c>
      <c r="B199" s="27"/>
      <c r="C199" s="172" t="s">
        <v>162</v>
      </c>
      <c r="D199" s="173"/>
      <c r="E199" s="174"/>
      <c r="F199" s="210">
        <v>0</v>
      </c>
      <c r="G199" s="174">
        <f>SUBTOTAL(9,G200:G207)</f>
        <v>71704.11</v>
      </c>
      <c r="H199" s="196"/>
      <c r="I199" s="174">
        <f>SUBTOTAL(9,I200:I207)</f>
        <v>71704.11</v>
      </c>
      <c r="J199" s="183">
        <f t="shared" si="56"/>
        <v>0</v>
      </c>
      <c r="K199" s="174">
        <f>SUBTOTAL(9,K200:K207)</f>
        <v>0</v>
      </c>
      <c r="L199" s="328"/>
      <c r="M199" s="39">
        <f t="shared" si="28"/>
        <v>0</v>
      </c>
      <c r="N199" s="13" t="str">
        <f t="shared" si="29"/>
        <v/>
      </c>
      <c r="O199" s="13" t="str">
        <f t="shared" si="30"/>
        <v/>
      </c>
    </row>
    <row r="200" spans="1:17" x14ac:dyDescent="0.2">
      <c r="A200" s="27" t="s">
        <v>322</v>
      </c>
      <c r="B200" s="27" t="s">
        <v>519</v>
      </c>
      <c r="C200" s="178" t="s">
        <v>46</v>
      </c>
      <c r="D200" s="179" t="s">
        <v>14</v>
      </c>
      <c r="E200" s="180">
        <v>9.3000000000000007</v>
      </c>
      <c r="F200" s="201">
        <v>207.4</v>
      </c>
      <c r="G200" s="181">
        <f t="shared" ref="G200:G207" si="57">ROUND(F200*E200,2)</f>
        <v>1928.82</v>
      </c>
      <c r="H200" s="197">
        <f>F200</f>
        <v>207.4</v>
      </c>
      <c r="I200" s="183">
        <f t="shared" si="33"/>
        <v>1928.82</v>
      </c>
      <c r="J200" s="183">
        <f t="shared" si="56"/>
        <v>0</v>
      </c>
      <c r="K200" s="181">
        <f t="shared" ref="K200" si="58">I200-G200</f>
        <v>0</v>
      </c>
      <c r="L200" s="329"/>
      <c r="M200" s="13">
        <f t="shared" si="28"/>
        <v>0</v>
      </c>
      <c r="N200" s="13" t="str">
        <f t="shared" si="29"/>
        <v/>
      </c>
      <c r="O200" s="13" t="str">
        <f t="shared" si="30"/>
        <v/>
      </c>
    </row>
    <row r="201" spans="1:17" x14ac:dyDescent="0.2">
      <c r="A201" s="27" t="s">
        <v>324</v>
      </c>
      <c r="B201" s="27" t="s">
        <v>519</v>
      </c>
      <c r="C201" s="178" t="s">
        <v>163</v>
      </c>
      <c r="D201" s="179" t="s">
        <v>14</v>
      </c>
      <c r="E201" s="180">
        <v>9.3000000000000007</v>
      </c>
      <c r="F201" s="201">
        <v>63.33</v>
      </c>
      <c r="G201" s="181">
        <f t="shared" si="57"/>
        <v>588.97</v>
      </c>
      <c r="H201" s="197">
        <v>63.33</v>
      </c>
      <c r="I201" s="183">
        <f t="shared" si="33"/>
        <v>588.97</v>
      </c>
      <c r="J201" s="183">
        <f t="shared" ref="J201:K207" si="59">H201-F201</f>
        <v>0</v>
      </c>
      <c r="K201" s="181">
        <f t="shared" si="59"/>
        <v>0</v>
      </c>
      <c r="L201" s="329"/>
      <c r="M201" s="13">
        <f t="shared" si="28"/>
        <v>0</v>
      </c>
      <c r="N201" s="13" t="str">
        <f t="shared" si="29"/>
        <v/>
      </c>
      <c r="O201" s="13" t="str">
        <f t="shared" si="30"/>
        <v/>
      </c>
    </row>
    <row r="202" spans="1:17" ht="25.5" x14ac:dyDescent="0.2">
      <c r="A202" s="27" t="s">
        <v>325</v>
      </c>
      <c r="B202" s="27" t="s">
        <v>519</v>
      </c>
      <c r="C202" s="178" t="s">
        <v>22</v>
      </c>
      <c r="D202" s="179" t="s">
        <v>19</v>
      </c>
      <c r="E202" s="180">
        <v>108.7</v>
      </c>
      <c r="F202" s="201">
        <v>13.54</v>
      </c>
      <c r="G202" s="181">
        <f t="shared" si="57"/>
        <v>1471.8</v>
      </c>
      <c r="H202" s="197">
        <v>13.54</v>
      </c>
      <c r="I202" s="183">
        <f t="shared" si="33"/>
        <v>1471.8</v>
      </c>
      <c r="J202" s="183">
        <f t="shared" si="59"/>
        <v>0</v>
      </c>
      <c r="K202" s="181">
        <f t="shared" si="59"/>
        <v>0</v>
      </c>
      <c r="L202" s="329"/>
      <c r="M202" s="13">
        <f t="shared" si="28"/>
        <v>0</v>
      </c>
      <c r="N202" s="13" t="str">
        <f t="shared" si="29"/>
        <v/>
      </c>
      <c r="O202" s="13" t="str">
        <f t="shared" si="30"/>
        <v/>
      </c>
    </row>
    <row r="203" spans="1:17" ht="25.5" x14ac:dyDescent="0.2">
      <c r="A203" s="27" t="s">
        <v>326</v>
      </c>
      <c r="B203" s="27" t="s">
        <v>519</v>
      </c>
      <c r="C203" s="178" t="s">
        <v>72</v>
      </c>
      <c r="D203" s="179" t="s">
        <v>14</v>
      </c>
      <c r="E203" s="180">
        <v>22.59</v>
      </c>
      <c r="F203" s="201">
        <v>270.73</v>
      </c>
      <c r="G203" s="181">
        <f t="shared" si="57"/>
        <v>6115.79</v>
      </c>
      <c r="H203" s="197">
        <v>270.73</v>
      </c>
      <c r="I203" s="183">
        <f t="shared" si="33"/>
        <v>6115.79</v>
      </c>
      <c r="J203" s="183">
        <f t="shared" si="59"/>
        <v>0</v>
      </c>
      <c r="K203" s="181">
        <f t="shared" si="59"/>
        <v>0</v>
      </c>
      <c r="L203" s="329"/>
      <c r="M203" s="13">
        <f t="shared" si="28"/>
        <v>0</v>
      </c>
      <c r="N203" s="13" t="str">
        <f t="shared" si="29"/>
        <v/>
      </c>
      <c r="O203" s="13" t="str">
        <f t="shared" si="30"/>
        <v/>
      </c>
    </row>
    <row r="204" spans="1:17" ht="25.5" x14ac:dyDescent="0.2">
      <c r="A204" s="27" t="s">
        <v>327</v>
      </c>
      <c r="B204" s="27" t="s">
        <v>519</v>
      </c>
      <c r="C204" s="178" t="s">
        <v>164</v>
      </c>
      <c r="D204" s="179" t="s">
        <v>14</v>
      </c>
      <c r="E204" s="180">
        <v>251.11</v>
      </c>
      <c r="F204" s="201">
        <v>75.150000000000006</v>
      </c>
      <c r="G204" s="181">
        <f t="shared" si="57"/>
        <v>18870.919999999998</v>
      </c>
      <c r="H204" s="197">
        <v>75.150000000000006</v>
      </c>
      <c r="I204" s="183">
        <f t="shared" si="33"/>
        <v>18870.919999999998</v>
      </c>
      <c r="J204" s="183">
        <f t="shared" si="59"/>
        <v>0</v>
      </c>
      <c r="K204" s="181">
        <f t="shared" si="59"/>
        <v>0</v>
      </c>
      <c r="L204" s="329"/>
      <c r="M204" s="13">
        <f t="shared" ref="M204:M243" si="60">I204-G204-K204</f>
        <v>0</v>
      </c>
      <c r="N204" s="13" t="str">
        <f t="shared" si="29"/>
        <v/>
      </c>
      <c r="O204" s="13" t="str">
        <f t="shared" si="30"/>
        <v/>
      </c>
    </row>
    <row r="205" spans="1:17" ht="25.5" x14ac:dyDescent="0.2">
      <c r="A205" s="27" t="s">
        <v>328</v>
      </c>
      <c r="B205" s="27" t="s">
        <v>519</v>
      </c>
      <c r="C205" s="178" t="s">
        <v>165</v>
      </c>
      <c r="D205" s="179" t="s">
        <v>14</v>
      </c>
      <c r="E205" s="180">
        <v>187.77</v>
      </c>
      <c r="F205" s="201">
        <v>218.83</v>
      </c>
      <c r="G205" s="181">
        <f t="shared" si="57"/>
        <v>41089.71</v>
      </c>
      <c r="H205" s="197">
        <v>218.83</v>
      </c>
      <c r="I205" s="183">
        <f t="shared" si="33"/>
        <v>41089.71</v>
      </c>
      <c r="J205" s="183">
        <f t="shared" si="59"/>
        <v>0</v>
      </c>
      <c r="K205" s="181">
        <f t="shared" si="59"/>
        <v>0</v>
      </c>
      <c r="L205" s="329"/>
      <c r="M205" s="13">
        <f t="shared" si="60"/>
        <v>0</v>
      </c>
      <c r="N205" s="13" t="str">
        <f t="shared" si="29"/>
        <v/>
      </c>
      <c r="O205" s="13" t="str">
        <f t="shared" si="30"/>
        <v/>
      </c>
    </row>
    <row r="206" spans="1:17" x14ac:dyDescent="0.2">
      <c r="A206" s="27" t="s">
        <v>329</v>
      </c>
      <c r="B206" s="27" t="s">
        <v>519</v>
      </c>
      <c r="C206" s="178" t="s">
        <v>74</v>
      </c>
      <c r="D206" s="179" t="s">
        <v>16</v>
      </c>
      <c r="E206" s="180">
        <v>139.31</v>
      </c>
      <c r="F206" s="201">
        <v>6</v>
      </c>
      <c r="G206" s="181">
        <f t="shared" si="57"/>
        <v>835.86</v>
      </c>
      <c r="H206" s="197">
        <v>6</v>
      </c>
      <c r="I206" s="183">
        <f t="shared" si="33"/>
        <v>835.86</v>
      </c>
      <c r="J206" s="183">
        <f t="shared" si="59"/>
        <v>0</v>
      </c>
      <c r="K206" s="181">
        <f t="shared" si="59"/>
        <v>0</v>
      </c>
      <c r="L206" s="329"/>
      <c r="M206" s="13">
        <f t="shared" si="60"/>
        <v>0</v>
      </c>
      <c r="N206" s="13" t="str">
        <f t="shared" si="29"/>
        <v/>
      </c>
      <c r="O206" s="13" t="str">
        <f t="shared" si="30"/>
        <v/>
      </c>
    </row>
    <row r="207" spans="1:17" ht="25.5" x14ac:dyDescent="0.2">
      <c r="A207" s="27" t="s">
        <v>330</v>
      </c>
      <c r="B207" s="27" t="s">
        <v>519</v>
      </c>
      <c r="C207" s="223" t="s">
        <v>470</v>
      </c>
      <c r="D207" s="260" t="s">
        <v>16</v>
      </c>
      <c r="E207" s="261">
        <v>7.3599999999999994</v>
      </c>
      <c r="F207" s="201">
        <v>109</v>
      </c>
      <c r="G207" s="201">
        <f t="shared" si="57"/>
        <v>802.24</v>
      </c>
      <c r="H207" s="211">
        <v>109</v>
      </c>
      <c r="I207" s="200">
        <f t="shared" si="33"/>
        <v>802.24</v>
      </c>
      <c r="J207" s="203">
        <f t="shared" si="59"/>
        <v>0</v>
      </c>
      <c r="K207" s="187">
        <f t="shared" si="59"/>
        <v>0</v>
      </c>
      <c r="L207" s="334"/>
      <c r="M207" s="55">
        <f t="shared" si="60"/>
        <v>0</v>
      </c>
      <c r="N207" s="13" t="str">
        <f t="shared" ref="N207:N246" si="61">IF($D207="","",IF($K207&gt;0,$K207,""))</f>
        <v/>
      </c>
      <c r="O207" s="13" t="str">
        <f t="shared" ref="O207:O246" si="62">IF($D207="","",IF($K207&lt;0,$K207,""))</f>
        <v/>
      </c>
      <c r="P207" s="2">
        <f t="shared" ref="P207" si="63">ROUND(Q207*$Q$3,2)</f>
        <v>7.36</v>
      </c>
      <c r="Q207" s="2">
        <v>8.69</v>
      </c>
    </row>
    <row r="208" spans="1:17" x14ac:dyDescent="0.2">
      <c r="A208" s="42"/>
      <c r="B208" s="42"/>
      <c r="C208" s="184"/>
      <c r="D208" s="185"/>
      <c r="E208" s="186"/>
      <c r="F208" s="187">
        <v>0</v>
      </c>
      <c r="G208" s="187"/>
      <c r="H208" s="202"/>
      <c r="I208" s="203"/>
      <c r="J208" s="203"/>
      <c r="K208" s="187"/>
      <c r="L208" s="334"/>
      <c r="M208" s="55">
        <f t="shared" si="60"/>
        <v>0</v>
      </c>
      <c r="N208" s="13" t="str">
        <f t="shared" si="61"/>
        <v/>
      </c>
      <c r="O208" s="13" t="str">
        <f t="shared" si="62"/>
        <v/>
      </c>
    </row>
    <row r="209" spans="1:15" x14ac:dyDescent="0.2">
      <c r="A209" s="25" t="s">
        <v>321</v>
      </c>
      <c r="B209" s="25"/>
      <c r="C209" s="222" t="s">
        <v>166</v>
      </c>
      <c r="D209" s="166"/>
      <c r="E209" s="167"/>
      <c r="F209" s="169"/>
      <c r="G209" s="169">
        <f>SUBTOTAL(9,G210:G415)</f>
        <v>514980.52</v>
      </c>
      <c r="H209" s="170"/>
      <c r="I209" s="167">
        <f>SUBTOTAL(9,I210:I415)</f>
        <v>514980.52</v>
      </c>
      <c r="J209" s="167"/>
      <c r="K209" s="167">
        <f>SUBTOTAL(9,K210:K415)</f>
        <v>0</v>
      </c>
      <c r="L209" s="327"/>
      <c r="M209" s="50">
        <f t="shared" si="60"/>
        <v>0</v>
      </c>
      <c r="N209" s="13" t="str">
        <f t="shared" si="61"/>
        <v/>
      </c>
      <c r="O209" s="13" t="str">
        <f t="shared" si="62"/>
        <v/>
      </c>
    </row>
    <row r="210" spans="1:15" x14ac:dyDescent="0.2">
      <c r="A210" s="26">
        <v>1</v>
      </c>
      <c r="B210" s="26"/>
      <c r="C210" s="172" t="s">
        <v>167</v>
      </c>
      <c r="D210" s="191"/>
      <c r="E210" s="192"/>
      <c r="F210" s="193"/>
      <c r="G210" s="193">
        <f>SUBTOTAL(9,G211:G325)</f>
        <v>222120.58999999997</v>
      </c>
      <c r="H210" s="194"/>
      <c r="I210" s="174">
        <f>SUBTOTAL(9,I211:I325)</f>
        <v>222120.58999999997</v>
      </c>
      <c r="J210" s="183">
        <f t="shared" ref="J210:K225" si="64">H210-F210</f>
        <v>0</v>
      </c>
      <c r="K210" s="174">
        <f>SUBTOTAL(9,K211:K325)</f>
        <v>0</v>
      </c>
      <c r="L210" s="328"/>
      <c r="M210" s="39">
        <f t="shared" si="60"/>
        <v>0</v>
      </c>
      <c r="N210" s="13" t="str">
        <f t="shared" si="61"/>
        <v/>
      </c>
      <c r="O210" s="13" t="str">
        <f t="shared" si="62"/>
        <v/>
      </c>
    </row>
    <row r="211" spans="1:15" x14ac:dyDescent="0.2">
      <c r="A211" s="27" t="s">
        <v>322</v>
      </c>
      <c r="B211" s="27"/>
      <c r="C211" s="172" t="s">
        <v>38</v>
      </c>
      <c r="D211" s="179"/>
      <c r="E211" s="180"/>
      <c r="F211" s="181"/>
      <c r="G211" s="175">
        <f>SUBTOTAL(9,G212:G220)</f>
        <v>10785.7</v>
      </c>
      <c r="H211" s="197"/>
      <c r="I211" s="174">
        <f>SUBTOTAL(9,I212:I220)</f>
        <v>10785.7</v>
      </c>
      <c r="J211" s="183">
        <f t="shared" si="64"/>
        <v>0</v>
      </c>
      <c r="K211" s="174">
        <f>SUBTOTAL(9,K212:K220)</f>
        <v>0</v>
      </c>
      <c r="L211" s="328"/>
      <c r="M211" s="39">
        <f t="shared" si="60"/>
        <v>0</v>
      </c>
      <c r="N211" s="13" t="str">
        <f t="shared" si="61"/>
        <v/>
      </c>
      <c r="O211" s="13" t="str">
        <f t="shared" si="62"/>
        <v/>
      </c>
    </row>
    <row r="212" spans="1:15" ht="25.5" x14ac:dyDescent="0.2">
      <c r="A212" s="27" t="s">
        <v>355</v>
      </c>
      <c r="B212" s="27" t="s">
        <v>519</v>
      </c>
      <c r="C212" s="178" t="s">
        <v>47</v>
      </c>
      <c r="D212" s="179" t="s">
        <v>19</v>
      </c>
      <c r="E212" s="180">
        <v>267.04000000000002</v>
      </c>
      <c r="F212" s="181">
        <v>7.36</v>
      </c>
      <c r="G212" s="181">
        <f t="shared" ref="G212:G220" si="65">ROUND(F212*E212,2)</f>
        <v>1965.41</v>
      </c>
      <c r="H212" s="197">
        <v>7.36</v>
      </c>
      <c r="I212" s="183">
        <f t="shared" si="33"/>
        <v>1965.41</v>
      </c>
      <c r="J212" s="183">
        <f t="shared" si="64"/>
        <v>0</v>
      </c>
      <c r="K212" s="181">
        <f t="shared" si="64"/>
        <v>0</v>
      </c>
      <c r="L212" s="329"/>
      <c r="M212" s="13">
        <f t="shared" si="60"/>
        <v>0</v>
      </c>
      <c r="N212" s="13" t="str">
        <f t="shared" si="61"/>
        <v/>
      </c>
      <c r="O212" s="13" t="str">
        <f t="shared" si="62"/>
        <v/>
      </c>
    </row>
    <row r="213" spans="1:15" ht="25.5" x14ac:dyDescent="0.2">
      <c r="A213" s="27" t="s">
        <v>356</v>
      </c>
      <c r="B213" s="27" t="s">
        <v>519</v>
      </c>
      <c r="C213" s="178" t="s">
        <v>48</v>
      </c>
      <c r="D213" s="179" t="s">
        <v>19</v>
      </c>
      <c r="E213" s="180">
        <v>62.07</v>
      </c>
      <c r="F213" s="181">
        <v>0.95</v>
      </c>
      <c r="G213" s="181">
        <f t="shared" si="65"/>
        <v>58.97</v>
      </c>
      <c r="H213" s="197">
        <v>0.95</v>
      </c>
      <c r="I213" s="183">
        <f t="shared" si="33"/>
        <v>58.97</v>
      </c>
      <c r="J213" s="183">
        <f t="shared" si="64"/>
        <v>0</v>
      </c>
      <c r="K213" s="181">
        <f t="shared" si="64"/>
        <v>0</v>
      </c>
      <c r="L213" s="329"/>
      <c r="M213" s="13">
        <f t="shared" si="60"/>
        <v>0</v>
      </c>
      <c r="N213" s="13" t="str">
        <f t="shared" si="61"/>
        <v/>
      </c>
      <c r="O213" s="13" t="str">
        <f t="shared" si="62"/>
        <v/>
      </c>
    </row>
    <row r="214" spans="1:15" x14ac:dyDescent="0.2">
      <c r="A214" s="27" t="s">
        <v>357</v>
      </c>
      <c r="B214" s="27" t="s">
        <v>519</v>
      </c>
      <c r="C214" s="178" t="s">
        <v>168</v>
      </c>
      <c r="D214" s="179" t="s">
        <v>14</v>
      </c>
      <c r="E214" s="180">
        <v>24.07</v>
      </c>
      <c r="F214" s="181">
        <v>12.9</v>
      </c>
      <c r="G214" s="181">
        <f t="shared" si="65"/>
        <v>310.5</v>
      </c>
      <c r="H214" s="197">
        <v>12.9</v>
      </c>
      <c r="I214" s="183">
        <f t="shared" si="33"/>
        <v>310.5</v>
      </c>
      <c r="J214" s="183">
        <f t="shared" si="64"/>
        <v>0</v>
      </c>
      <c r="K214" s="181">
        <f t="shared" si="64"/>
        <v>0</v>
      </c>
      <c r="L214" s="329"/>
      <c r="M214" s="13">
        <f t="shared" si="60"/>
        <v>0</v>
      </c>
      <c r="N214" s="13" t="str">
        <f t="shared" si="61"/>
        <v/>
      </c>
      <c r="O214" s="13" t="str">
        <f t="shared" si="62"/>
        <v/>
      </c>
    </row>
    <row r="215" spans="1:15" x14ac:dyDescent="0.2">
      <c r="A215" s="27" t="s">
        <v>358</v>
      </c>
      <c r="B215" s="27" t="s">
        <v>519</v>
      </c>
      <c r="C215" s="178" t="s">
        <v>169</v>
      </c>
      <c r="D215" s="179" t="s">
        <v>19</v>
      </c>
      <c r="E215" s="180">
        <v>503.07</v>
      </c>
      <c r="F215" s="181">
        <v>5</v>
      </c>
      <c r="G215" s="181">
        <f t="shared" si="65"/>
        <v>2515.35</v>
      </c>
      <c r="H215" s="197">
        <v>5</v>
      </c>
      <c r="I215" s="183">
        <f t="shared" si="33"/>
        <v>2515.35</v>
      </c>
      <c r="J215" s="183">
        <f t="shared" si="64"/>
        <v>0</v>
      </c>
      <c r="K215" s="181">
        <f t="shared" si="64"/>
        <v>0</v>
      </c>
      <c r="L215" s="329"/>
      <c r="M215" s="13">
        <f t="shared" si="60"/>
        <v>0</v>
      </c>
      <c r="N215" s="13" t="str">
        <f t="shared" si="61"/>
        <v/>
      </c>
      <c r="O215" s="13" t="str">
        <f t="shared" si="62"/>
        <v/>
      </c>
    </row>
    <row r="216" spans="1:15" ht="25.5" x14ac:dyDescent="0.2">
      <c r="A216" s="27" t="s">
        <v>359</v>
      </c>
      <c r="B216" s="27" t="s">
        <v>519</v>
      </c>
      <c r="C216" s="178" t="s">
        <v>22</v>
      </c>
      <c r="D216" s="179" t="s">
        <v>19</v>
      </c>
      <c r="E216" s="180">
        <v>108.7</v>
      </c>
      <c r="F216" s="181">
        <v>21.21</v>
      </c>
      <c r="G216" s="181">
        <f t="shared" si="65"/>
        <v>2305.5300000000002</v>
      </c>
      <c r="H216" s="197">
        <v>21.21</v>
      </c>
      <c r="I216" s="183">
        <f t="shared" si="33"/>
        <v>2305.5300000000002</v>
      </c>
      <c r="J216" s="183">
        <f>H216-F216</f>
        <v>0</v>
      </c>
      <c r="K216" s="181">
        <f>I216-G216</f>
        <v>0</v>
      </c>
      <c r="L216" s="329"/>
      <c r="M216" s="13">
        <f t="shared" si="60"/>
        <v>0</v>
      </c>
      <c r="N216" s="13" t="str">
        <f t="shared" si="61"/>
        <v/>
      </c>
      <c r="O216" s="13" t="str">
        <f t="shared" si="62"/>
        <v/>
      </c>
    </row>
    <row r="217" spans="1:15" x14ac:dyDescent="0.2">
      <c r="A217" s="27" t="s">
        <v>360</v>
      </c>
      <c r="B217" s="27" t="s">
        <v>519</v>
      </c>
      <c r="C217" s="178" t="s">
        <v>170</v>
      </c>
      <c r="D217" s="179" t="s">
        <v>19</v>
      </c>
      <c r="E217" s="180">
        <v>53.65</v>
      </c>
      <c r="F217" s="181">
        <v>38.700000000000003</v>
      </c>
      <c r="G217" s="181">
        <f t="shared" si="65"/>
        <v>2076.2600000000002</v>
      </c>
      <c r="H217" s="197">
        <v>38.700000000000003</v>
      </c>
      <c r="I217" s="183">
        <f t="shared" si="33"/>
        <v>2076.2600000000002</v>
      </c>
      <c r="J217" s="183">
        <f t="shared" si="64"/>
        <v>0</v>
      </c>
      <c r="K217" s="181">
        <f t="shared" si="64"/>
        <v>0</v>
      </c>
      <c r="L217" s="329"/>
      <c r="M217" s="13">
        <f t="shared" si="60"/>
        <v>0</v>
      </c>
      <c r="N217" s="13" t="str">
        <f t="shared" si="61"/>
        <v/>
      </c>
      <c r="O217" s="13" t="str">
        <f t="shared" si="62"/>
        <v/>
      </c>
    </row>
    <row r="218" spans="1:15" x14ac:dyDescent="0.2">
      <c r="A218" s="27" t="s">
        <v>361</v>
      </c>
      <c r="B218" s="27" t="s">
        <v>519</v>
      </c>
      <c r="C218" s="178" t="s">
        <v>171</v>
      </c>
      <c r="D218" s="179" t="s">
        <v>19</v>
      </c>
      <c r="E218" s="180">
        <v>9.3000000000000007</v>
      </c>
      <c r="F218" s="181">
        <v>38.700000000000003</v>
      </c>
      <c r="G218" s="181">
        <f t="shared" si="65"/>
        <v>359.91</v>
      </c>
      <c r="H218" s="197">
        <v>38.700000000000003</v>
      </c>
      <c r="I218" s="183">
        <f t="shared" si="33"/>
        <v>359.91</v>
      </c>
      <c r="J218" s="183">
        <f>H218-F218</f>
        <v>0</v>
      </c>
      <c r="K218" s="181">
        <f t="shared" si="64"/>
        <v>0</v>
      </c>
      <c r="L218" s="329"/>
      <c r="M218" s="13">
        <f t="shared" si="60"/>
        <v>0</v>
      </c>
      <c r="N218" s="13" t="str">
        <f t="shared" si="61"/>
        <v/>
      </c>
      <c r="O218" s="13" t="str">
        <f t="shared" si="62"/>
        <v/>
      </c>
    </row>
    <row r="219" spans="1:15" ht="25.5" x14ac:dyDescent="0.2">
      <c r="A219" s="27" t="s">
        <v>362</v>
      </c>
      <c r="B219" s="27" t="s">
        <v>519</v>
      </c>
      <c r="C219" s="178" t="s">
        <v>172</v>
      </c>
      <c r="D219" s="179" t="s">
        <v>19</v>
      </c>
      <c r="E219" s="180">
        <v>18.170000000000002</v>
      </c>
      <c r="F219" s="181">
        <v>38.700000000000003</v>
      </c>
      <c r="G219" s="181">
        <f t="shared" si="65"/>
        <v>703.18</v>
      </c>
      <c r="H219" s="197">
        <v>38.700000000000003</v>
      </c>
      <c r="I219" s="183">
        <f t="shared" si="33"/>
        <v>703.18</v>
      </c>
      <c r="J219" s="183">
        <f t="shared" si="64"/>
        <v>0</v>
      </c>
      <c r="K219" s="181">
        <f t="shared" si="64"/>
        <v>0</v>
      </c>
      <c r="L219" s="329"/>
      <c r="M219" s="13">
        <f t="shared" si="60"/>
        <v>0</v>
      </c>
      <c r="N219" s="13" t="str">
        <f t="shared" si="61"/>
        <v/>
      </c>
      <c r="O219" s="13" t="str">
        <f t="shared" si="62"/>
        <v/>
      </c>
    </row>
    <row r="220" spans="1:15" x14ac:dyDescent="0.2">
      <c r="A220" s="27" t="s">
        <v>363</v>
      </c>
      <c r="B220" s="27" t="s">
        <v>519</v>
      </c>
      <c r="C220" s="178" t="s">
        <v>173</v>
      </c>
      <c r="D220" s="179" t="s">
        <v>14</v>
      </c>
      <c r="E220" s="180">
        <v>14.22</v>
      </c>
      <c r="F220" s="181">
        <v>34.5</v>
      </c>
      <c r="G220" s="181">
        <f t="shared" si="65"/>
        <v>490.59</v>
      </c>
      <c r="H220" s="197">
        <v>34.5</v>
      </c>
      <c r="I220" s="183">
        <f t="shared" si="33"/>
        <v>490.59</v>
      </c>
      <c r="J220" s="183">
        <f t="shared" si="64"/>
        <v>0</v>
      </c>
      <c r="K220" s="181">
        <f>I220-G220</f>
        <v>0</v>
      </c>
      <c r="L220" s="329"/>
      <c r="M220" s="13">
        <f t="shared" si="60"/>
        <v>0</v>
      </c>
      <c r="N220" s="13" t="str">
        <f t="shared" si="61"/>
        <v/>
      </c>
      <c r="O220" s="13" t="str">
        <f t="shared" si="62"/>
        <v/>
      </c>
    </row>
    <row r="221" spans="1:15" x14ac:dyDescent="0.2">
      <c r="A221" s="27" t="s">
        <v>324</v>
      </c>
      <c r="B221" s="27"/>
      <c r="C221" s="172" t="s">
        <v>174</v>
      </c>
      <c r="D221" s="179"/>
      <c r="E221" s="180"/>
      <c r="F221" s="181"/>
      <c r="G221" s="175">
        <f>SUBTOTAL(9,G222:G234)</f>
        <v>23333.740000000005</v>
      </c>
      <c r="H221" s="197">
        <v>0</v>
      </c>
      <c r="I221" s="174">
        <f>SUBTOTAL(9,I222:I234)</f>
        <v>23333.740000000005</v>
      </c>
      <c r="J221" s="183">
        <f t="shared" si="64"/>
        <v>0</v>
      </c>
      <c r="K221" s="174">
        <f>SUBTOTAL(9,K222:K234)</f>
        <v>0</v>
      </c>
      <c r="L221" s="328"/>
      <c r="M221" s="39">
        <f t="shared" si="60"/>
        <v>0</v>
      </c>
      <c r="N221" s="13" t="str">
        <f t="shared" si="61"/>
        <v/>
      </c>
      <c r="O221" s="13" t="str">
        <f t="shared" si="62"/>
        <v/>
      </c>
    </row>
    <row r="222" spans="1:15" ht="25.5" x14ac:dyDescent="0.2">
      <c r="A222" s="28" t="s">
        <v>364</v>
      </c>
      <c r="B222" s="27" t="s">
        <v>519</v>
      </c>
      <c r="C222" s="178" t="s">
        <v>175</v>
      </c>
      <c r="D222" s="179" t="s">
        <v>176</v>
      </c>
      <c r="E222" s="180">
        <v>1787.52</v>
      </c>
      <c r="F222" s="181">
        <v>1</v>
      </c>
      <c r="G222" s="181">
        <f t="shared" ref="G222:G234" si="66">ROUND(F222*E222,2)</f>
        <v>1787.52</v>
      </c>
      <c r="H222" s="197">
        <v>1</v>
      </c>
      <c r="I222" s="183">
        <f t="shared" si="33"/>
        <v>1787.52</v>
      </c>
      <c r="J222" s="183">
        <f t="shared" si="64"/>
        <v>0</v>
      </c>
      <c r="K222" s="181">
        <f t="shared" si="64"/>
        <v>0</v>
      </c>
      <c r="L222" s="329"/>
      <c r="M222" s="13">
        <f t="shared" si="60"/>
        <v>0</v>
      </c>
      <c r="N222" s="13" t="str">
        <f t="shared" si="61"/>
        <v/>
      </c>
      <c r="O222" s="13" t="str">
        <f t="shared" si="62"/>
        <v/>
      </c>
    </row>
    <row r="223" spans="1:15" x14ac:dyDescent="0.2">
      <c r="A223" s="28" t="s">
        <v>365</v>
      </c>
      <c r="B223" s="27" t="s">
        <v>519</v>
      </c>
      <c r="C223" s="178" t="s">
        <v>177</v>
      </c>
      <c r="D223" s="179" t="s">
        <v>16</v>
      </c>
      <c r="E223" s="180">
        <v>44.54</v>
      </c>
      <c r="F223" s="181">
        <v>112</v>
      </c>
      <c r="G223" s="181">
        <f t="shared" si="66"/>
        <v>4988.4799999999996</v>
      </c>
      <c r="H223" s="197">
        <v>112</v>
      </c>
      <c r="I223" s="183">
        <f t="shared" si="33"/>
        <v>4988.4799999999996</v>
      </c>
      <c r="J223" s="183">
        <f t="shared" si="64"/>
        <v>0</v>
      </c>
      <c r="K223" s="181">
        <f t="shared" si="64"/>
        <v>0</v>
      </c>
      <c r="L223" s="329"/>
      <c r="M223" s="13">
        <f t="shared" si="60"/>
        <v>0</v>
      </c>
      <c r="N223" s="13" t="str">
        <f t="shared" si="61"/>
        <v/>
      </c>
      <c r="O223" s="13" t="str">
        <f t="shared" si="62"/>
        <v/>
      </c>
    </row>
    <row r="224" spans="1:15" x14ac:dyDescent="0.2">
      <c r="A224" s="28" t="s">
        <v>366</v>
      </c>
      <c r="B224" s="27" t="s">
        <v>519</v>
      </c>
      <c r="C224" s="178" t="s">
        <v>178</v>
      </c>
      <c r="D224" s="179" t="s">
        <v>19</v>
      </c>
      <c r="E224" s="180">
        <v>46.55</v>
      </c>
      <c r="F224" s="181">
        <v>28.52</v>
      </c>
      <c r="G224" s="181">
        <f t="shared" si="66"/>
        <v>1327.61</v>
      </c>
      <c r="H224" s="197">
        <v>28.52</v>
      </c>
      <c r="I224" s="183">
        <f t="shared" si="33"/>
        <v>1327.61</v>
      </c>
      <c r="J224" s="183">
        <f t="shared" si="64"/>
        <v>0</v>
      </c>
      <c r="K224" s="181">
        <f t="shared" si="64"/>
        <v>0</v>
      </c>
      <c r="L224" s="329"/>
      <c r="M224" s="13">
        <f t="shared" si="60"/>
        <v>0</v>
      </c>
      <c r="N224" s="13" t="str">
        <f t="shared" si="61"/>
        <v/>
      </c>
      <c r="O224" s="13" t="str">
        <f t="shared" si="62"/>
        <v/>
      </c>
    </row>
    <row r="225" spans="1:15" x14ac:dyDescent="0.2">
      <c r="A225" s="28" t="s">
        <v>367</v>
      </c>
      <c r="B225" s="27" t="s">
        <v>519</v>
      </c>
      <c r="C225" s="178" t="s">
        <v>179</v>
      </c>
      <c r="D225" s="179" t="s">
        <v>14</v>
      </c>
      <c r="E225" s="180">
        <v>22.23</v>
      </c>
      <c r="F225" s="181">
        <v>23.95</v>
      </c>
      <c r="G225" s="181">
        <f t="shared" si="66"/>
        <v>532.41</v>
      </c>
      <c r="H225" s="197">
        <v>23.95</v>
      </c>
      <c r="I225" s="183">
        <f t="shared" si="33"/>
        <v>532.41</v>
      </c>
      <c r="J225" s="183">
        <f t="shared" si="64"/>
        <v>0</v>
      </c>
      <c r="K225" s="181">
        <f t="shared" si="64"/>
        <v>0</v>
      </c>
      <c r="L225" s="329"/>
      <c r="M225" s="13">
        <f t="shared" si="60"/>
        <v>0</v>
      </c>
      <c r="N225" s="13" t="str">
        <f t="shared" si="61"/>
        <v/>
      </c>
      <c r="O225" s="13" t="str">
        <f t="shared" si="62"/>
        <v/>
      </c>
    </row>
    <row r="226" spans="1:15" x14ac:dyDescent="0.2">
      <c r="A226" s="28" t="s">
        <v>368</v>
      </c>
      <c r="B226" s="27" t="s">
        <v>519</v>
      </c>
      <c r="C226" s="178" t="s">
        <v>180</v>
      </c>
      <c r="D226" s="179" t="s">
        <v>19</v>
      </c>
      <c r="E226" s="180">
        <v>147.75</v>
      </c>
      <c r="F226" s="181">
        <v>1.22</v>
      </c>
      <c r="G226" s="181">
        <f t="shared" si="66"/>
        <v>180.26</v>
      </c>
      <c r="H226" s="197">
        <v>1.22</v>
      </c>
      <c r="I226" s="183">
        <f t="shared" ref="I226:I288" si="67">ROUND(H226*E226,2)</f>
        <v>180.26</v>
      </c>
      <c r="J226" s="183">
        <f t="shared" ref="J226:K234" si="68">H226-F226</f>
        <v>0</v>
      </c>
      <c r="K226" s="181">
        <f t="shared" si="68"/>
        <v>0</v>
      </c>
      <c r="L226" s="329"/>
      <c r="M226" s="13">
        <f t="shared" si="60"/>
        <v>0</v>
      </c>
      <c r="N226" s="13" t="str">
        <f t="shared" si="61"/>
        <v/>
      </c>
      <c r="O226" s="13" t="str">
        <f t="shared" si="62"/>
        <v/>
      </c>
    </row>
    <row r="227" spans="1:15" x14ac:dyDescent="0.2">
      <c r="A227" s="28" t="s">
        <v>369</v>
      </c>
      <c r="B227" s="27" t="s">
        <v>519</v>
      </c>
      <c r="C227" s="178" t="s">
        <v>181</v>
      </c>
      <c r="D227" s="179" t="s">
        <v>14</v>
      </c>
      <c r="E227" s="180">
        <v>83.48</v>
      </c>
      <c r="F227" s="181">
        <v>48.89</v>
      </c>
      <c r="G227" s="181">
        <f t="shared" si="66"/>
        <v>4081.34</v>
      </c>
      <c r="H227" s="197">
        <v>48.89</v>
      </c>
      <c r="I227" s="183">
        <f t="shared" si="67"/>
        <v>4081.34</v>
      </c>
      <c r="J227" s="183">
        <f t="shared" si="68"/>
        <v>0</v>
      </c>
      <c r="K227" s="181">
        <f t="shared" si="68"/>
        <v>0</v>
      </c>
      <c r="L227" s="329"/>
      <c r="M227" s="13">
        <f t="shared" si="60"/>
        <v>0</v>
      </c>
      <c r="N227" s="13" t="str">
        <f t="shared" si="61"/>
        <v/>
      </c>
      <c r="O227" s="13" t="str">
        <f t="shared" si="62"/>
        <v/>
      </c>
    </row>
    <row r="228" spans="1:15" x14ac:dyDescent="0.2">
      <c r="A228" s="28" t="s">
        <v>370</v>
      </c>
      <c r="B228" s="27" t="s">
        <v>519</v>
      </c>
      <c r="C228" s="178" t="s">
        <v>182</v>
      </c>
      <c r="D228" s="179" t="s">
        <v>139</v>
      </c>
      <c r="E228" s="180">
        <v>11.01</v>
      </c>
      <c r="F228" s="181">
        <v>154.9</v>
      </c>
      <c r="G228" s="181">
        <f t="shared" si="66"/>
        <v>1705.45</v>
      </c>
      <c r="H228" s="197">
        <v>154.9</v>
      </c>
      <c r="I228" s="183">
        <f t="shared" si="67"/>
        <v>1705.45</v>
      </c>
      <c r="J228" s="183">
        <f t="shared" si="68"/>
        <v>0</v>
      </c>
      <c r="K228" s="181">
        <f t="shared" si="68"/>
        <v>0</v>
      </c>
      <c r="L228" s="329"/>
      <c r="M228" s="13">
        <f t="shared" si="60"/>
        <v>0</v>
      </c>
      <c r="N228" s="13" t="str">
        <f t="shared" si="61"/>
        <v/>
      </c>
      <c r="O228" s="13" t="str">
        <f t="shared" si="62"/>
        <v/>
      </c>
    </row>
    <row r="229" spans="1:15" ht="13.5" customHeight="1" x14ac:dyDescent="0.2">
      <c r="A229" s="28" t="s">
        <v>371</v>
      </c>
      <c r="B229" s="27" t="s">
        <v>519</v>
      </c>
      <c r="C229" s="178" t="s">
        <v>183</v>
      </c>
      <c r="D229" s="179" t="s">
        <v>139</v>
      </c>
      <c r="E229" s="180">
        <v>13</v>
      </c>
      <c r="F229" s="181">
        <v>82.2</v>
      </c>
      <c r="G229" s="181">
        <f t="shared" si="66"/>
        <v>1068.5999999999999</v>
      </c>
      <c r="H229" s="197">
        <v>82.2</v>
      </c>
      <c r="I229" s="183">
        <f t="shared" si="67"/>
        <v>1068.5999999999999</v>
      </c>
      <c r="J229" s="183">
        <f t="shared" si="68"/>
        <v>0</v>
      </c>
      <c r="K229" s="181">
        <f t="shared" si="68"/>
        <v>0</v>
      </c>
      <c r="L229" s="329"/>
      <c r="M229" s="13">
        <f t="shared" si="60"/>
        <v>0</v>
      </c>
      <c r="N229" s="13" t="str">
        <f t="shared" si="61"/>
        <v/>
      </c>
      <c r="O229" s="13" t="str">
        <f t="shared" si="62"/>
        <v/>
      </c>
    </row>
    <row r="230" spans="1:15" x14ac:dyDescent="0.2">
      <c r="A230" s="28" t="s">
        <v>372</v>
      </c>
      <c r="B230" s="27" t="s">
        <v>519</v>
      </c>
      <c r="C230" s="178" t="s">
        <v>184</v>
      </c>
      <c r="D230" s="179" t="s">
        <v>19</v>
      </c>
      <c r="E230" s="180">
        <v>408.05</v>
      </c>
      <c r="F230" s="181">
        <v>5.03</v>
      </c>
      <c r="G230" s="181">
        <f t="shared" si="66"/>
        <v>2052.4899999999998</v>
      </c>
      <c r="H230" s="197">
        <v>5.03</v>
      </c>
      <c r="I230" s="183">
        <f t="shared" si="67"/>
        <v>2052.4899999999998</v>
      </c>
      <c r="J230" s="183">
        <f t="shared" si="68"/>
        <v>0</v>
      </c>
      <c r="K230" s="181">
        <f t="shared" si="68"/>
        <v>0</v>
      </c>
      <c r="L230" s="329"/>
      <c r="M230" s="13">
        <f t="shared" si="60"/>
        <v>0</v>
      </c>
      <c r="N230" s="13" t="str">
        <f t="shared" si="61"/>
        <v/>
      </c>
      <c r="O230" s="13" t="str">
        <f t="shared" si="62"/>
        <v/>
      </c>
    </row>
    <row r="231" spans="1:15" x14ac:dyDescent="0.2">
      <c r="A231" s="28" t="s">
        <v>373</v>
      </c>
      <c r="B231" s="27" t="s">
        <v>519</v>
      </c>
      <c r="C231" s="178" t="s">
        <v>185</v>
      </c>
      <c r="D231" s="179" t="s">
        <v>19</v>
      </c>
      <c r="E231" s="180">
        <v>65.44</v>
      </c>
      <c r="F231" s="181">
        <v>5.03</v>
      </c>
      <c r="G231" s="181">
        <f t="shared" si="66"/>
        <v>329.16</v>
      </c>
      <c r="H231" s="197">
        <v>5.03</v>
      </c>
      <c r="I231" s="183">
        <f t="shared" si="67"/>
        <v>329.16</v>
      </c>
      <c r="J231" s="183">
        <f t="shared" si="68"/>
        <v>0</v>
      </c>
      <c r="K231" s="181">
        <f t="shared" si="68"/>
        <v>0</v>
      </c>
      <c r="L231" s="329"/>
      <c r="M231" s="13">
        <f t="shared" si="60"/>
        <v>0</v>
      </c>
      <c r="N231" s="13" t="str">
        <f t="shared" si="61"/>
        <v/>
      </c>
      <c r="O231" s="13" t="str">
        <f t="shared" si="62"/>
        <v/>
      </c>
    </row>
    <row r="232" spans="1:15" ht="25.5" x14ac:dyDescent="0.2">
      <c r="A232" s="28" t="s">
        <v>374</v>
      </c>
      <c r="B232" s="27" t="s">
        <v>519</v>
      </c>
      <c r="C232" s="178" t="s">
        <v>186</v>
      </c>
      <c r="D232" s="179" t="s">
        <v>19</v>
      </c>
      <c r="E232" s="180">
        <v>763.2</v>
      </c>
      <c r="F232" s="181">
        <v>5.5</v>
      </c>
      <c r="G232" s="181">
        <f t="shared" si="66"/>
        <v>4197.6000000000004</v>
      </c>
      <c r="H232" s="197">
        <v>5.5</v>
      </c>
      <c r="I232" s="183">
        <f t="shared" si="67"/>
        <v>4197.6000000000004</v>
      </c>
      <c r="J232" s="183">
        <f t="shared" si="68"/>
        <v>0</v>
      </c>
      <c r="K232" s="181">
        <f t="shared" si="68"/>
        <v>0</v>
      </c>
      <c r="L232" s="329"/>
      <c r="M232" s="13">
        <f t="shared" si="60"/>
        <v>0</v>
      </c>
      <c r="N232" s="13" t="str">
        <f t="shared" si="61"/>
        <v/>
      </c>
      <c r="O232" s="13" t="str">
        <f t="shared" si="62"/>
        <v/>
      </c>
    </row>
    <row r="233" spans="1:15" ht="25.5" x14ac:dyDescent="0.2">
      <c r="A233" s="28" t="s">
        <v>375</v>
      </c>
      <c r="B233" s="27" t="s">
        <v>519</v>
      </c>
      <c r="C233" s="178" t="s">
        <v>187</v>
      </c>
      <c r="D233" s="179" t="s">
        <v>14</v>
      </c>
      <c r="E233" s="180">
        <v>11.61</v>
      </c>
      <c r="F233" s="181">
        <v>65.510000000000005</v>
      </c>
      <c r="G233" s="181">
        <f t="shared" si="66"/>
        <v>760.57</v>
      </c>
      <c r="H233" s="197">
        <v>65.510000000000005</v>
      </c>
      <c r="I233" s="183">
        <f t="shared" si="67"/>
        <v>760.57</v>
      </c>
      <c r="J233" s="183">
        <f t="shared" si="68"/>
        <v>0</v>
      </c>
      <c r="K233" s="181">
        <f>I233-G233</f>
        <v>0</v>
      </c>
      <c r="L233" s="329"/>
      <c r="M233" s="13">
        <f t="shared" si="60"/>
        <v>0</v>
      </c>
      <c r="N233" s="13" t="str">
        <f t="shared" si="61"/>
        <v/>
      </c>
      <c r="O233" s="13" t="str">
        <f t="shared" si="62"/>
        <v/>
      </c>
    </row>
    <row r="234" spans="1:15" x14ac:dyDescent="0.2">
      <c r="A234" s="28" t="s">
        <v>376</v>
      </c>
      <c r="B234" s="27" t="s">
        <v>519</v>
      </c>
      <c r="C234" s="178" t="s">
        <v>188</v>
      </c>
      <c r="D234" s="179" t="s">
        <v>19</v>
      </c>
      <c r="E234" s="180">
        <v>14.47</v>
      </c>
      <c r="F234" s="181">
        <v>22.27</v>
      </c>
      <c r="G234" s="181">
        <f t="shared" si="66"/>
        <v>322.25</v>
      </c>
      <c r="H234" s="197">
        <v>22.27</v>
      </c>
      <c r="I234" s="183">
        <f t="shared" si="67"/>
        <v>322.25</v>
      </c>
      <c r="J234" s="183">
        <f t="shared" si="68"/>
        <v>0</v>
      </c>
      <c r="K234" s="181">
        <f t="shared" si="68"/>
        <v>0</v>
      </c>
      <c r="L234" s="329"/>
      <c r="M234" s="13">
        <f t="shared" si="60"/>
        <v>0</v>
      </c>
      <c r="N234" s="13" t="str">
        <f t="shared" si="61"/>
        <v/>
      </c>
      <c r="O234" s="13" t="str">
        <f t="shared" si="62"/>
        <v/>
      </c>
    </row>
    <row r="235" spans="1:15" x14ac:dyDescent="0.2">
      <c r="A235" s="28" t="s">
        <v>325</v>
      </c>
      <c r="B235" s="28"/>
      <c r="C235" s="172" t="s">
        <v>189</v>
      </c>
      <c r="D235" s="179"/>
      <c r="E235" s="180"/>
      <c r="F235" s="181"/>
      <c r="G235" s="175">
        <f>SUBTOTAL(9,G236:G241)</f>
        <v>26794.14</v>
      </c>
      <c r="H235" s="197">
        <v>0</v>
      </c>
      <c r="I235" s="174">
        <f>SUBTOTAL(9,I236:I241)</f>
        <v>26794.14</v>
      </c>
      <c r="J235" s="183">
        <f t="shared" ref="J235:K248" si="69">H235-F235</f>
        <v>0</v>
      </c>
      <c r="K235" s="174">
        <f>SUBTOTAL(9,K236:K241)</f>
        <v>0</v>
      </c>
      <c r="L235" s="328"/>
      <c r="M235" s="39">
        <f t="shared" si="60"/>
        <v>0</v>
      </c>
      <c r="N235" s="13" t="str">
        <f t="shared" si="61"/>
        <v/>
      </c>
      <c r="O235" s="13" t="str">
        <f t="shared" si="62"/>
        <v/>
      </c>
    </row>
    <row r="236" spans="1:15" x14ac:dyDescent="0.2">
      <c r="A236" s="28" t="s">
        <v>419</v>
      </c>
      <c r="B236" s="27" t="s">
        <v>519</v>
      </c>
      <c r="C236" s="178" t="s">
        <v>190</v>
      </c>
      <c r="D236" s="179" t="s">
        <v>14</v>
      </c>
      <c r="E236" s="180">
        <v>81.67</v>
      </c>
      <c r="F236" s="181">
        <v>140.69</v>
      </c>
      <c r="G236" s="181">
        <f t="shared" ref="G236:G241" si="70">ROUND(F236*E236,2)</f>
        <v>11490.15</v>
      </c>
      <c r="H236" s="197">
        <v>140.69</v>
      </c>
      <c r="I236" s="183">
        <f t="shared" si="67"/>
        <v>11490.15</v>
      </c>
      <c r="J236" s="183">
        <f t="shared" si="69"/>
        <v>0</v>
      </c>
      <c r="K236" s="181">
        <f t="shared" si="69"/>
        <v>0</v>
      </c>
      <c r="L236" s="329"/>
      <c r="M236" s="13">
        <f t="shared" si="60"/>
        <v>0</v>
      </c>
      <c r="N236" s="13" t="str">
        <f t="shared" si="61"/>
        <v/>
      </c>
      <c r="O236" s="13" t="str">
        <f t="shared" si="62"/>
        <v/>
      </c>
    </row>
    <row r="237" spans="1:15" x14ac:dyDescent="0.2">
      <c r="A237" s="28" t="s">
        <v>420</v>
      </c>
      <c r="B237" s="27" t="s">
        <v>519</v>
      </c>
      <c r="C237" s="178" t="s">
        <v>182</v>
      </c>
      <c r="D237" s="179" t="s">
        <v>139</v>
      </c>
      <c r="E237" s="180">
        <v>11.01</v>
      </c>
      <c r="F237" s="181">
        <v>409.2</v>
      </c>
      <c r="G237" s="181">
        <f t="shared" si="70"/>
        <v>4505.29</v>
      </c>
      <c r="H237" s="197">
        <v>409.2</v>
      </c>
      <c r="I237" s="183">
        <f t="shared" si="67"/>
        <v>4505.29</v>
      </c>
      <c r="J237" s="183">
        <f t="shared" si="69"/>
        <v>0</v>
      </c>
      <c r="K237" s="181">
        <f t="shared" si="69"/>
        <v>0</v>
      </c>
      <c r="L237" s="329"/>
      <c r="M237" s="13">
        <f t="shared" si="60"/>
        <v>0</v>
      </c>
      <c r="N237" s="13" t="str">
        <f t="shared" si="61"/>
        <v/>
      </c>
      <c r="O237" s="13" t="str">
        <f t="shared" si="62"/>
        <v/>
      </c>
    </row>
    <row r="238" spans="1:15" x14ac:dyDescent="0.2">
      <c r="A238" s="28" t="s">
        <v>421</v>
      </c>
      <c r="B238" s="27" t="s">
        <v>519</v>
      </c>
      <c r="C238" s="178" t="s">
        <v>183</v>
      </c>
      <c r="D238" s="179" t="s">
        <v>139</v>
      </c>
      <c r="E238" s="180">
        <v>13</v>
      </c>
      <c r="F238" s="181">
        <v>168.6</v>
      </c>
      <c r="G238" s="181">
        <f t="shared" si="70"/>
        <v>2191.8000000000002</v>
      </c>
      <c r="H238" s="197">
        <v>168.6</v>
      </c>
      <c r="I238" s="183">
        <f t="shared" si="67"/>
        <v>2191.8000000000002</v>
      </c>
      <c r="J238" s="183">
        <f t="shared" si="69"/>
        <v>0</v>
      </c>
      <c r="K238" s="181">
        <f t="shared" si="69"/>
        <v>0</v>
      </c>
      <c r="L238" s="329"/>
      <c r="M238" s="13">
        <f t="shared" si="60"/>
        <v>0</v>
      </c>
      <c r="N238" s="13" t="str">
        <f t="shared" si="61"/>
        <v/>
      </c>
      <c r="O238" s="13" t="str">
        <f t="shared" si="62"/>
        <v/>
      </c>
    </row>
    <row r="239" spans="1:15" x14ac:dyDescent="0.2">
      <c r="A239" s="28" t="s">
        <v>422</v>
      </c>
      <c r="B239" s="27" t="s">
        <v>519</v>
      </c>
      <c r="C239" s="178" t="s">
        <v>184</v>
      </c>
      <c r="D239" s="179" t="s">
        <v>19</v>
      </c>
      <c r="E239" s="180">
        <v>408.05</v>
      </c>
      <c r="F239" s="181">
        <v>7.5</v>
      </c>
      <c r="G239" s="181">
        <f t="shared" si="70"/>
        <v>3060.38</v>
      </c>
      <c r="H239" s="197">
        <v>7.5</v>
      </c>
      <c r="I239" s="183">
        <f t="shared" si="67"/>
        <v>3060.38</v>
      </c>
      <c r="J239" s="183">
        <f t="shared" si="69"/>
        <v>0</v>
      </c>
      <c r="K239" s="181">
        <f t="shared" si="69"/>
        <v>0</v>
      </c>
      <c r="L239" s="329"/>
      <c r="M239" s="13">
        <f t="shared" si="60"/>
        <v>0</v>
      </c>
      <c r="N239" s="13" t="str">
        <f t="shared" si="61"/>
        <v/>
      </c>
      <c r="O239" s="13" t="str">
        <f t="shared" si="62"/>
        <v/>
      </c>
    </row>
    <row r="240" spans="1:15" x14ac:dyDescent="0.2">
      <c r="A240" s="28" t="s">
        <v>423</v>
      </c>
      <c r="B240" s="27" t="s">
        <v>519</v>
      </c>
      <c r="C240" s="178" t="s">
        <v>191</v>
      </c>
      <c r="D240" s="179" t="s">
        <v>19</v>
      </c>
      <c r="E240" s="180">
        <v>95.26</v>
      </c>
      <c r="F240" s="181">
        <v>7.5</v>
      </c>
      <c r="G240" s="181">
        <f t="shared" si="70"/>
        <v>714.45</v>
      </c>
      <c r="H240" s="197">
        <v>7.5</v>
      </c>
      <c r="I240" s="183">
        <f t="shared" si="67"/>
        <v>714.45</v>
      </c>
      <c r="J240" s="183">
        <f t="shared" si="69"/>
        <v>0</v>
      </c>
      <c r="K240" s="181">
        <f t="shared" si="69"/>
        <v>0</v>
      </c>
      <c r="L240" s="329"/>
      <c r="M240" s="13">
        <f t="shared" si="60"/>
        <v>0</v>
      </c>
      <c r="N240" s="13" t="str">
        <f t="shared" si="61"/>
        <v/>
      </c>
      <c r="O240" s="13" t="str">
        <f t="shared" si="62"/>
        <v/>
      </c>
    </row>
    <row r="241" spans="1:15" ht="25.5" x14ac:dyDescent="0.2">
      <c r="A241" s="28" t="s">
        <v>424</v>
      </c>
      <c r="B241" s="27" t="s">
        <v>519</v>
      </c>
      <c r="C241" s="178" t="s">
        <v>192</v>
      </c>
      <c r="D241" s="179" t="s">
        <v>14</v>
      </c>
      <c r="E241" s="180">
        <v>140.06</v>
      </c>
      <c r="F241" s="181">
        <v>34.5</v>
      </c>
      <c r="G241" s="181">
        <f t="shared" si="70"/>
        <v>4832.07</v>
      </c>
      <c r="H241" s="197">
        <v>34.5</v>
      </c>
      <c r="I241" s="183">
        <f t="shared" si="67"/>
        <v>4832.07</v>
      </c>
      <c r="J241" s="183">
        <f t="shared" si="69"/>
        <v>0</v>
      </c>
      <c r="K241" s="181">
        <f t="shared" si="69"/>
        <v>0</v>
      </c>
      <c r="L241" s="329"/>
      <c r="M241" s="13">
        <f t="shared" si="60"/>
        <v>0</v>
      </c>
      <c r="N241" s="13" t="str">
        <f t="shared" si="61"/>
        <v/>
      </c>
      <c r="O241" s="13" t="str">
        <f t="shared" si="62"/>
        <v/>
      </c>
    </row>
    <row r="242" spans="1:15" x14ac:dyDescent="0.2">
      <c r="A242" s="28" t="s">
        <v>326</v>
      </c>
      <c r="B242" s="28"/>
      <c r="C242" s="172" t="s">
        <v>49</v>
      </c>
      <c r="D242" s="179"/>
      <c r="E242" s="180"/>
      <c r="F242" s="181"/>
      <c r="G242" s="175">
        <f>SUBTOTAL(9,G243:G245)</f>
        <v>27803.99</v>
      </c>
      <c r="H242" s="197">
        <v>0</v>
      </c>
      <c r="I242" s="174">
        <f>SUBTOTAL(9,I243:I245)</f>
        <v>27803.99</v>
      </c>
      <c r="J242" s="183">
        <f t="shared" si="69"/>
        <v>0</v>
      </c>
      <c r="K242" s="174">
        <f>SUBTOTAL(9,K243:K245)</f>
        <v>0</v>
      </c>
      <c r="L242" s="328"/>
      <c r="M242" s="39">
        <f t="shared" si="60"/>
        <v>0</v>
      </c>
      <c r="N242" s="13" t="str">
        <f t="shared" si="61"/>
        <v/>
      </c>
      <c r="O242" s="13" t="str">
        <f t="shared" si="62"/>
        <v/>
      </c>
    </row>
    <row r="243" spans="1:15" x14ac:dyDescent="0.2">
      <c r="A243" s="28" t="s">
        <v>416</v>
      </c>
      <c r="B243" s="27" t="s">
        <v>519</v>
      </c>
      <c r="C243" s="178" t="s">
        <v>50</v>
      </c>
      <c r="D243" s="179" t="s">
        <v>14</v>
      </c>
      <c r="E243" s="180">
        <v>68.7</v>
      </c>
      <c r="F243" s="181">
        <v>212.5</v>
      </c>
      <c r="G243" s="181">
        <f>ROUND(F243*E243,2)</f>
        <v>14598.75</v>
      </c>
      <c r="H243" s="197">
        <v>212.5</v>
      </c>
      <c r="I243" s="183">
        <f t="shared" si="67"/>
        <v>14598.75</v>
      </c>
      <c r="J243" s="183">
        <f t="shared" si="69"/>
        <v>0</v>
      </c>
      <c r="K243" s="181">
        <f t="shared" si="69"/>
        <v>0</v>
      </c>
      <c r="L243" s="329"/>
      <c r="M243" s="13">
        <f t="shared" si="60"/>
        <v>0</v>
      </c>
      <c r="N243" s="13" t="str">
        <f t="shared" si="61"/>
        <v/>
      </c>
      <c r="O243" s="13" t="str">
        <f t="shared" si="62"/>
        <v/>
      </c>
    </row>
    <row r="244" spans="1:15" x14ac:dyDescent="0.2">
      <c r="A244" s="28" t="s">
        <v>417</v>
      </c>
      <c r="B244" s="27" t="s">
        <v>519</v>
      </c>
      <c r="C244" s="223" t="s">
        <v>52</v>
      </c>
      <c r="D244" s="179" t="s">
        <v>19</v>
      </c>
      <c r="E244" s="180">
        <v>1606.66</v>
      </c>
      <c r="F244" s="181">
        <v>3.2</v>
      </c>
      <c r="G244" s="181">
        <f>ROUND(F244*E244,2)</f>
        <v>5141.3100000000004</v>
      </c>
      <c r="H244" s="197">
        <v>3.2</v>
      </c>
      <c r="I244" s="183">
        <f t="shared" si="67"/>
        <v>5141.3100000000004</v>
      </c>
      <c r="J244" s="183">
        <f t="shared" si="69"/>
        <v>0</v>
      </c>
      <c r="K244" s="181">
        <f t="shared" si="69"/>
        <v>0</v>
      </c>
      <c r="L244" s="329"/>
      <c r="M244" s="13">
        <f t="shared" ref="M244:M303" si="71">I244-G244-K244</f>
        <v>0</v>
      </c>
      <c r="N244" s="13" t="str">
        <f t="shared" si="61"/>
        <v/>
      </c>
      <c r="O244" s="13" t="str">
        <f t="shared" si="62"/>
        <v/>
      </c>
    </row>
    <row r="245" spans="1:15" x14ac:dyDescent="0.2">
      <c r="A245" s="28" t="s">
        <v>418</v>
      </c>
      <c r="B245" s="27" t="s">
        <v>519</v>
      </c>
      <c r="C245" s="178" t="s">
        <v>193</v>
      </c>
      <c r="D245" s="179" t="s">
        <v>14</v>
      </c>
      <c r="E245" s="180">
        <v>803.18</v>
      </c>
      <c r="F245" s="181">
        <v>10.039999999999999</v>
      </c>
      <c r="G245" s="181">
        <f>ROUND(F245*E245,2)</f>
        <v>8063.93</v>
      </c>
      <c r="H245" s="197">
        <v>10.039999999999999</v>
      </c>
      <c r="I245" s="183">
        <f t="shared" si="67"/>
        <v>8063.93</v>
      </c>
      <c r="J245" s="198">
        <f t="shared" si="69"/>
        <v>0</v>
      </c>
      <c r="K245" s="199">
        <f t="shared" si="69"/>
        <v>0</v>
      </c>
      <c r="L245" s="332"/>
      <c r="M245" s="53">
        <f t="shared" si="71"/>
        <v>0</v>
      </c>
      <c r="N245" s="13" t="str">
        <f t="shared" si="61"/>
        <v/>
      </c>
      <c r="O245" s="13" t="str">
        <f t="shared" si="62"/>
        <v/>
      </c>
    </row>
    <row r="246" spans="1:15" x14ac:dyDescent="0.2">
      <c r="A246" s="27" t="s">
        <v>327</v>
      </c>
      <c r="B246" s="27"/>
      <c r="C246" s="172" t="s">
        <v>54</v>
      </c>
      <c r="D246" s="179"/>
      <c r="E246" s="180"/>
      <c r="F246" s="181"/>
      <c r="G246" s="175">
        <f>SUBTOTAL(9,G247:G252)</f>
        <v>7881.57</v>
      </c>
      <c r="H246" s="197">
        <v>0</v>
      </c>
      <c r="I246" s="174">
        <f>SUBTOTAL(9,I247:I252)</f>
        <v>7881.57</v>
      </c>
      <c r="J246" s="183">
        <f t="shared" si="69"/>
        <v>0</v>
      </c>
      <c r="K246" s="174">
        <f>SUBTOTAL(9,K247:K252)</f>
        <v>0</v>
      </c>
      <c r="L246" s="328"/>
      <c r="M246" s="39">
        <f t="shared" si="71"/>
        <v>0</v>
      </c>
      <c r="N246" s="13" t="str">
        <f t="shared" si="61"/>
        <v/>
      </c>
      <c r="O246" s="13" t="str">
        <f t="shared" si="62"/>
        <v/>
      </c>
    </row>
    <row r="247" spans="1:15" ht="25.5" x14ac:dyDescent="0.2">
      <c r="A247" s="28" t="s">
        <v>405</v>
      </c>
      <c r="B247" s="27" t="s">
        <v>519</v>
      </c>
      <c r="C247" s="178" t="s">
        <v>194</v>
      </c>
      <c r="D247" s="179" t="s">
        <v>40</v>
      </c>
      <c r="E247" s="180">
        <v>1299.58</v>
      </c>
      <c r="F247" s="181">
        <v>3</v>
      </c>
      <c r="G247" s="181">
        <f t="shared" ref="G247:G252" si="72">ROUND(F247*E247,2)</f>
        <v>3898.74</v>
      </c>
      <c r="H247" s="197">
        <v>3</v>
      </c>
      <c r="I247" s="183">
        <f t="shared" si="67"/>
        <v>3898.74</v>
      </c>
      <c r="J247" s="183">
        <f t="shared" si="69"/>
        <v>0</v>
      </c>
      <c r="K247" s="181">
        <f t="shared" si="69"/>
        <v>0</v>
      </c>
      <c r="L247" s="329"/>
      <c r="M247" s="13">
        <f t="shared" si="71"/>
        <v>0</v>
      </c>
      <c r="N247" s="13" t="str">
        <f t="shared" ref="N247:N303" si="73">IF($D247="","",IF($K247&gt;0,$K247,""))</f>
        <v/>
      </c>
      <c r="O247" s="13" t="str">
        <f t="shared" ref="O247:O303" si="74">IF($D247="","",IF($K247&lt;0,$K247,""))</f>
        <v/>
      </c>
    </row>
    <row r="248" spans="1:15" x14ac:dyDescent="0.2">
      <c r="A248" s="28" t="s">
        <v>406</v>
      </c>
      <c r="B248" s="27" t="s">
        <v>519</v>
      </c>
      <c r="C248" s="178" t="s">
        <v>59</v>
      </c>
      <c r="D248" s="179" t="s">
        <v>57</v>
      </c>
      <c r="E248" s="180">
        <v>243.67</v>
      </c>
      <c r="F248" s="181">
        <v>3</v>
      </c>
      <c r="G248" s="181">
        <f t="shared" si="72"/>
        <v>731.01</v>
      </c>
      <c r="H248" s="197">
        <v>3</v>
      </c>
      <c r="I248" s="183">
        <f t="shared" si="67"/>
        <v>731.01</v>
      </c>
      <c r="J248" s="183">
        <f t="shared" si="69"/>
        <v>0</v>
      </c>
      <c r="K248" s="181">
        <f t="shared" si="69"/>
        <v>0</v>
      </c>
      <c r="L248" s="329"/>
      <c r="M248" s="13">
        <f t="shared" si="71"/>
        <v>0</v>
      </c>
      <c r="N248" s="13" t="str">
        <f t="shared" si="73"/>
        <v/>
      </c>
      <c r="O248" s="13" t="str">
        <f t="shared" si="74"/>
        <v/>
      </c>
    </row>
    <row r="249" spans="1:15" x14ac:dyDescent="0.2">
      <c r="A249" s="28" t="s">
        <v>407</v>
      </c>
      <c r="B249" s="27" t="s">
        <v>519</v>
      </c>
      <c r="C249" s="178" t="s">
        <v>60</v>
      </c>
      <c r="D249" s="179" t="s">
        <v>57</v>
      </c>
      <c r="E249" s="180">
        <v>244.72</v>
      </c>
      <c r="F249" s="181">
        <v>3</v>
      </c>
      <c r="G249" s="181">
        <f t="shared" si="72"/>
        <v>734.16</v>
      </c>
      <c r="H249" s="197">
        <v>3</v>
      </c>
      <c r="I249" s="183">
        <f t="shared" si="67"/>
        <v>734.16</v>
      </c>
      <c r="J249" s="183">
        <f t="shared" ref="J249:K256" si="75">H249-F249</f>
        <v>0</v>
      </c>
      <c r="K249" s="181">
        <f t="shared" si="75"/>
        <v>0</v>
      </c>
      <c r="L249" s="329"/>
      <c r="M249" s="13">
        <f t="shared" si="71"/>
        <v>0</v>
      </c>
      <c r="N249" s="13" t="str">
        <f t="shared" si="73"/>
        <v/>
      </c>
      <c r="O249" s="13" t="str">
        <f t="shared" si="74"/>
        <v/>
      </c>
    </row>
    <row r="250" spans="1:15" x14ac:dyDescent="0.2">
      <c r="A250" s="28" t="s">
        <v>408</v>
      </c>
      <c r="B250" s="27" t="s">
        <v>519</v>
      </c>
      <c r="C250" s="178" t="s">
        <v>55</v>
      </c>
      <c r="D250" s="179" t="s">
        <v>40</v>
      </c>
      <c r="E250" s="180">
        <v>594.29</v>
      </c>
      <c r="F250" s="181">
        <v>2</v>
      </c>
      <c r="G250" s="181">
        <f t="shared" si="72"/>
        <v>1188.58</v>
      </c>
      <c r="H250" s="197">
        <v>2</v>
      </c>
      <c r="I250" s="183">
        <f t="shared" si="67"/>
        <v>1188.58</v>
      </c>
      <c r="J250" s="183">
        <f t="shared" si="75"/>
        <v>0</v>
      </c>
      <c r="K250" s="181">
        <f t="shared" si="75"/>
        <v>0</v>
      </c>
      <c r="L250" s="329"/>
      <c r="M250" s="13">
        <f t="shared" si="71"/>
        <v>0</v>
      </c>
      <c r="N250" s="13" t="str">
        <f t="shared" si="73"/>
        <v/>
      </c>
      <c r="O250" s="13" t="str">
        <f t="shared" si="74"/>
        <v/>
      </c>
    </row>
    <row r="251" spans="1:15" ht="25.5" x14ac:dyDescent="0.2">
      <c r="A251" s="28" t="s">
        <v>409</v>
      </c>
      <c r="B251" s="27" t="s">
        <v>519</v>
      </c>
      <c r="C251" s="178" t="s">
        <v>56</v>
      </c>
      <c r="D251" s="179" t="s">
        <v>57</v>
      </c>
      <c r="E251" s="180">
        <v>281</v>
      </c>
      <c r="F251" s="181">
        <v>2</v>
      </c>
      <c r="G251" s="181">
        <f t="shared" si="72"/>
        <v>562</v>
      </c>
      <c r="H251" s="197">
        <v>2</v>
      </c>
      <c r="I251" s="183">
        <f t="shared" si="67"/>
        <v>562</v>
      </c>
      <c r="J251" s="183">
        <f t="shared" si="75"/>
        <v>0</v>
      </c>
      <c r="K251" s="181">
        <f t="shared" si="75"/>
        <v>0</v>
      </c>
      <c r="L251" s="329"/>
      <c r="M251" s="13">
        <f t="shared" si="71"/>
        <v>0</v>
      </c>
      <c r="N251" s="13" t="str">
        <f t="shared" si="73"/>
        <v/>
      </c>
      <c r="O251" s="13" t="str">
        <f t="shared" si="74"/>
        <v/>
      </c>
    </row>
    <row r="252" spans="1:15" ht="51" x14ac:dyDescent="0.2">
      <c r="A252" s="28" t="s">
        <v>410</v>
      </c>
      <c r="B252" s="27" t="s">
        <v>519</v>
      </c>
      <c r="C252" s="178" t="s">
        <v>195</v>
      </c>
      <c r="D252" s="179" t="s">
        <v>57</v>
      </c>
      <c r="E252" s="180">
        <v>767.08</v>
      </c>
      <c r="F252" s="181">
        <v>1</v>
      </c>
      <c r="G252" s="181">
        <f t="shared" si="72"/>
        <v>767.08</v>
      </c>
      <c r="H252" s="197">
        <v>1</v>
      </c>
      <c r="I252" s="183">
        <f t="shared" si="67"/>
        <v>767.08</v>
      </c>
      <c r="J252" s="183">
        <f t="shared" si="75"/>
        <v>0</v>
      </c>
      <c r="K252" s="181">
        <f t="shared" si="75"/>
        <v>0</v>
      </c>
      <c r="L252" s="329"/>
      <c r="M252" s="13">
        <f t="shared" si="71"/>
        <v>0</v>
      </c>
      <c r="N252" s="13" t="str">
        <f t="shared" si="73"/>
        <v/>
      </c>
      <c r="O252" s="13" t="str">
        <f t="shared" si="74"/>
        <v/>
      </c>
    </row>
    <row r="253" spans="1:15" x14ac:dyDescent="0.2">
      <c r="A253" s="27" t="s">
        <v>328</v>
      </c>
      <c r="B253" s="27"/>
      <c r="C253" s="172" t="s">
        <v>61</v>
      </c>
      <c r="D253" s="179"/>
      <c r="E253" s="180"/>
      <c r="F253" s="181"/>
      <c r="G253" s="175">
        <f>SUBTOTAL(9,G254:G258)</f>
        <v>32039.11</v>
      </c>
      <c r="H253" s="197">
        <v>0</v>
      </c>
      <c r="I253" s="174">
        <f>SUBTOTAL(9,I254:I258)</f>
        <v>32039.11</v>
      </c>
      <c r="J253" s="177"/>
      <c r="K253" s="174">
        <f>SUBTOTAL(9,K254:K258)</f>
        <v>0</v>
      </c>
      <c r="L253" s="328"/>
      <c r="M253" s="39">
        <f t="shared" si="71"/>
        <v>0</v>
      </c>
      <c r="N253" s="13" t="str">
        <f t="shared" si="73"/>
        <v/>
      </c>
      <c r="O253" s="13" t="str">
        <f t="shared" si="74"/>
        <v/>
      </c>
    </row>
    <row r="254" spans="1:15" x14ac:dyDescent="0.2">
      <c r="A254" s="28" t="s">
        <v>411</v>
      </c>
      <c r="B254" s="27" t="s">
        <v>519</v>
      </c>
      <c r="C254" s="178" t="s">
        <v>196</v>
      </c>
      <c r="D254" s="179" t="s">
        <v>57</v>
      </c>
      <c r="E254" s="180">
        <v>1273.22</v>
      </c>
      <c r="F254" s="181">
        <v>3</v>
      </c>
      <c r="G254" s="181">
        <f>ROUND(F254*E254,2)</f>
        <v>3819.66</v>
      </c>
      <c r="H254" s="197">
        <v>3</v>
      </c>
      <c r="I254" s="183">
        <f t="shared" si="67"/>
        <v>3819.66</v>
      </c>
      <c r="J254" s="183">
        <f t="shared" ref="J254:J258" si="76">H254-F254</f>
        <v>0</v>
      </c>
      <c r="K254" s="181">
        <f t="shared" si="75"/>
        <v>0</v>
      </c>
      <c r="L254" s="329"/>
      <c r="M254" s="13">
        <f t="shared" si="71"/>
        <v>0</v>
      </c>
      <c r="N254" s="13" t="str">
        <f t="shared" si="73"/>
        <v/>
      </c>
      <c r="O254" s="13" t="str">
        <f t="shared" si="74"/>
        <v/>
      </c>
    </row>
    <row r="255" spans="1:15" x14ac:dyDescent="0.2">
      <c r="A255" s="28" t="s">
        <v>412</v>
      </c>
      <c r="B255" s="27" t="s">
        <v>519</v>
      </c>
      <c r="C255" s="178" t="s">
        <v>197</v>
      </c>
      <c r="D255" s="179" t="s">
        <v>57</v>
      </c>
      <c r="E255" s="180">
        <v>3174.8</v>
      </c>
      <c r="F255" s="181">
        <v>2</v>
      </c>
      <c r="G255" s="181">
        <f>ROUND(F255*E255,2)</f>
        <v>6349.6</v>
      </c>
      <c r="H255" s="197">
        <v>2</v>
      </c>
      <c r="I255" s="183">
        <f t="shared" si="67"/>
        <v>6349.6</v>
      </c>
      <c r="J255" s="183">
        <f t="shared" si="76"/>
        <v>0</v>
      </c>
      <c r="K255" s="181">
        <f t="shared" si="75"/>
        <v>0</v>
      </c>
      <c r="L255" s="329"/>
      <c r="M255" s="13">
        <f t="shared" si="71"/>
        <v>0</v>
      </c>
      <c r="N255" s="13" t="str">
        <f t="shared" si="73"/>
        <v/>
      </c>
      <c r="O255" s="13" t="str">
        <f t="shared" si="74"/>
        <v/>
      </c>
    </row>
    <row r="256" spans="1:15" x14ac:dyDescent="0.2">
      <c r="A256" s="28" t="s">
        <v>413</v>
      </c>
      <c r="B256" s="27" t="s">
        <v>519</v>
      </c>
      <c r="C256" s="178" t="s">
        <v>198</v>
      </c>
      <c r="D256" s="179" t="s">
        <v>16</v>
      </c>
      <c r="E256" s="180">
        <v>1012.74</v>
      </c>
      <c r="F256" s="181">
        <v>3.5</v>
      </c>
      <c r="G256" s="181">
        <f>ROUND(F256*E256,2)</f>
        <v>3544.59</v>
      </c>
      <c r="H256" s="197">
        <v>3.5</v>
      </c>
      <c r="I256" s="183">
        <f t="shared" si="67"/>
        <v>3544.59</v>
      </c>
      <c r="J256" s="183">
        <f t="shared" si="76"/>
        <v>0</v>
      </c>
      <c r="K256" s="181">
        <f t="shared" si="75"/>
        <v>0</v>
      </c>
      <c r="L256" s="329"/>
      <c r="M256" s="13">
        <f t="shared" si="71"/>
        <v>0</v>
      </c>
      <c r="N256" s="13" t="str">
        <f t="shared" si="73"/>
        <v/>
      </c>
      <c r="O256" s="13" t="str">
        <f t="shared" si="74"/>
        <v/>
      </c>
    </row>
    <row r="257" spans="1:15" ht="25.5" x14ac:dyDescent="0.2">
      <c r="A257" s="28" t="s">
        <v>414</v>
      </c>
      <c r="B257" s="27" t="s">
        <v>519</v>
      </c>
      <c r="C257" s="178" t="s">
        <v>199</v>
      </c>
      <c r="D257" s="179" t="s">
        <v>16</v>
      </c>
      <c r="E257" s="180">
        <v>190.59</v>
      </c>
      <c r="F257" s="181">
        <v>26.75</v>
      </c>
      <c r="G257" s="181">
        <f>ROUND(F257*E257,2)</f>
        <v>5098.28</v>
      </c>
      <c r="H257" s="197">
        <v>26.75</v>
      </c>
      <c r="I257" s="183">
        <f t="shared" si="67"/>
        <v>5098.28</v>
      </c>
      <c r="J257" s="183">
        <f t="shared" si="76"/>
        <v>0</v>
      </c>
      <c r="K257" s="181">
        <f>I257-G257</f>
        <v>0</v>
      </c>
      <c r="L257" s="329"/>
      <c r="M257" s="13">
        <f t="shared" si="71"/>
        <v>0</v>
      </c>
      <c r="N257" s="13" t="str">
        <f t="shared" si="73"/>
        <v/>
      </c>
      <c r="O257" s="13" t="str">
        <f t="shared" si="74"/>
        <v/>
      </c>
    </row>
    <row r="258" spans="1:15" ht="38.25" x14ac:dyDescent="0.2">
      <c r="A258" s="28" t="s">
        <v>415</v>
      </c>
      <c r="B258" s="27" t="s">
        <v>519</v>
      </c>
      <c r="C258" s="178" t="s">
        <v>200</v>
      </c>
      <c r="D258" s="179" t="s">
        <v>16</v>
      </c>
      <c r="E258" s="180">
        <v>816.48</v>
      </c>
      <c r="F258" s="181">
        <v>16.2</v>
      </c>
      <c r="G258" s="181">
        <f>ROUND(F258*E258,2)</f>
        <v>13226.98</v>
      </c>
      <c r="H258" s="197">
        <v>16.2</v>
      </c>
      <c r="I258" s="183">
        <f t="shared" si="67"/>
        <v>13226.98</v>
      </c>
      <c r="J258" s="183">
        <f t="shared" si="76"/>
        <v>0</v>
      </c>
      <c r="K258" s="181">
        <f>I258-G258</f>
        <v>0</v>
      </c>
      <c r="L258" s="329"/>
      <c r="M258" s="13">
        <f t="shared" si="71"/>
        <v>0</v>
      </c>
      <c r="N258" s="13" t="str">
        <f t="shared" si="73"/>
        <v/>
      </c>
      <c r="O258" s="13" t="str">
        <f t="shared" si="74"/>
        <v/>
      </c>
    </row>
    <row r="259" spans="1:15" x14ac:dyDescent="0.2">
      <c r="A259" s="27" t="s">
        <v>329</v>
      </c>
      <c r="B259" s="27"/>
      <c r="C259" s="172" t="s">
        <v>201</v>
      </c>
      <c r="D259" s="179"/>
      <c r="E259" s="180"/>
      <c r="F259" s="181"/>
      <c r="G259" s="175">
        <f>SUBTOTAL(9,G260:G266)</f>
        <v>27908.21</v>
      </c>
      <c r="H259" s="197">
        <v>0</v>
      </c>
      <c r="I259" s="174">
        <f>SUBTOTAL(9,I260:I266)</f>
        <v>27908.21</v>
      </c>
      <c r="J259" s="177"/>
      <c r="K259" s="174">
        <f>SUBTOTAL(9,K260:K266)</f>
        <v>0</v>
      </c>
      <c r="L259" s="328"/>
      <c r="M259" s="39">
        <f t="shared" si="71"/>
        <v>0</v>
      </c>
      <c r="N259" s="13" t="str">
        <f t="shared" si="73"/>
        <v/>
      </c>
      <c r="O259" s="13" t="str">
        <f t="shared" si="74"/>
        <v/>
      </c>
    </row>
    <row r="260" spans="1:15" ht="25.5" x14ac:dyDescent="0.2">
      <c r="A260" s="28" t="s">
        <v>511</v>
      </c>
      <c r="B260" s="27" t="s">
        <v>519</v>
      </c>
      <c r="C260" s="178" t="s">
        <v>202</v>
      </c>
      <c r="D260" s="179" t="s">
        <v>139</v>
      </c>
      <c r="E260" s="180">
        <v>18.37</v>
      </c>
      <c r="F260" s="181">
        <v>661</v>
      </c>
      <c r="G260" s="181">
        <f t="shared" ref="G260:G266" si="77">ROUND(F260*E260,2)</f>
        <v>12142.57</v>
      </c>
      <c r="H260" s="197">
        <v>661</v>
      </c>
      <c r="I260" s="183">
        <f t="shared" si="67"/>
        <v>12142.57</v>
      </c>
      <c r="J260" s="183">
        <f t="shared" ref="J260:K266" si="78">H260-F260</f>
        <v>0</v>
      </c>
      <c r="K260" s="181">
        <f t="shared" si="78"/>
        <v>0</v>
      </c>
      <c r="L260" s="329"/>
      <c r="M260" s="13">
        <f t="shared" si="71"/>
        <v>0</v>
      </c>
      <c r="N260" s="13" t="str">
        <f t="shared" si="73"/>
        <v/>
      </c>
      <c r="O260" s="13" t="str">
        <f t="shared" si="74"/>
        <v/>
      </c>
    </row>
    <row r="261" spans="1:15" x14ac:dyDescent="0.2">
      <c r="A261" s="28" t="s">
        <v>512</v>
      </c>
      <c r="B261" s="27" t="s">
        <v>519</v>
      </c>
      <c r="C261" s="178" t="s">
        <v>203</v>
      </c>
      <c r="D261" s="179" t="s">
        <v>139</v>
      </c>
      <c r="E261" s="180">
        <v>3.59</v>
      </c>
      <c r="F261" s="181">
        <v>661</v>
      </c>
      <c r="G261" s="181">
        <f t="shared" si="77"/>
        <v>2372.9899999999998</v>
      </c>
      <c r="H261" s="197">
        <v>661</v>
      </c>
      <c r="I261" s="183">
        <f t="shared" si="67"/>
        <v>2372.9899999999998</v>
      </c>
      <c r="J261" s="183">
        <f t="shared" si="78"/>
        <v>0</v>
      </c>
      <c r="K261" s="181">
        <f t="shared" si="78"/>
        <v>0</v>
      </c>
      <c r="L261" s="329"/>
      <c r="M261" s="13">
        <f t="shared" si="71"/>
        <v>0</v>
      </c>
      <c r="N261" s="13" t="str">
        <f t="shared" si="73"/>
        <v/>
      </c>
      <c r="O261" s="13" t="str">
        <f t="shared" si="74"/>
        <v/>
      </c>
    </row>
    <row r="262" spans="1:15" ht="25.5" x14ac:dyDescent="0.2">
      <c r="A262" s="28" t="s">
        <v>513</v>
      </c>
      <c r="B262" s="27" t="s">
        <v>519</v>
      </c>
      <c r="C262" s="178" t="s">
        <v>204</v>
      </c>
      <c r="D262" s="179" t="s">
        <v>14</v>
      </c>
      <c r="E262" s="180">
        <v>167.31</v>
      </c>
      <c r="F262" s="181">
        <v>32.01</v>
      </c>
      <c r="G262" s="181">
        <f t="shared" si="77"/>
        <v>5355.59</v>
      </c>
      <c r="H262" s="197">
        <v>32.01</v>
      </c>
      <c r="I262" s="183">
        <f t="shared" si="67"/>
        <v>5355.59</v>
      </c>
      <c r="J262" s="183">
        <f t="shared" si="78"/>
        <v>0</v>
      </c>
      <c r="K262" s="181">
        <f>I262-G262</f>
        <v>0</v>
      </c>
      <c r="L262" s="329"/>
      <c r="M262" s="13">
        <f t="shared" si="71"/>
        <v>0</v>
      </c>
      <c r="N262" s="13" t="str">
        <f t="shared" si="73"/>
        <v/>
      </c>
      <c r="O262" s="13" t="str">
        <f t="shared" si="74"/>
        <v/>
      </c>
    </row>
    <row r="263" spans="1:15" x14ac:dyDescent="0.2">
      <c r="A263" s="28" t="s">
        <v>514</v>
      </c>
      <c r="B263" s="27" t="s">
        <v>519</v>
      </c>
      <c r="C263" s="178" t="s">
        <v>205</v>
      </c>
      <c r="D263" s="179" t="s">
        <v>14</v>
      </c>
      <c r="E263" s="180">
        <v>287.29000000000002</v>
      </c>
      <c r="F263" s="181">
        <v>4.71</v>
      </c>
      <c r="G263" s="181">
        <f t="shared" si="77"/>
        <v>1353.14</v>
      </c>
      <c r="H263" s="197">
        <v>4.71</v>
      </c>
      <c r="I263" s="183">
        <f t="shared" si="67"/>
        <v>1353.14</v>
      </c>
      <c r="J263" s="183">
        <f t="shared" si="78"/>
        <v>0</v>
      </c>
      <c r="K263" s="181">
        <f>I263-G263</f>
        <v>0</v>
      </c>
      <c r="L263" s="329"/>
      <c r="M263" s="13">
        <f t="shared" si="71"/>
        <v>0</v>
      </c>
      <c r="N263" s="13" t="str">
        <f t="shared" si="73"/>
        <v/>
      </c>
      <c r="O263" s="13" t="str">
        <f t="shared" si="74"/>
        <v/>
      </c>
    </row>
    <row r="264" spans="1:15" x14ac:dyDescent="0.2">
      <c r="A264" s="28" t="s">
        <v>515</v>
      </c>
      <c r="B264" s="27" t="s">
        <v>519</v>
      </c>
      <c r="C264" s="178" t="s">
        <v>206</v>
      </c>
      <c r="D264" s="179" t="s">
        <v>16</v>
      </c>
      <c r="E264" s="180">
        <v>112.08</v>
      </c>
      <c r="F264" s="181">
        <v>9.4</v>
      </c>
      <c r="G264" s="181">
        <f t="shared" si="77"/>
        <v>1053.55</v>
      </c>
      <c r="H264" s="197">
        <v>9.4</v>
      </c>
      <c r="I264" s="183">
        <f t="shared" si="67"/>
        <v>1053.55</v>
      </c>
      <c r="J264" s="183">
        <f t="shared" si="78"/>
        <v>0</v>
      </c>
      <c r="K264" s="181">
        <f>I264-G264</f>
        <v>0</v>
      </c>
      <c r="L264" s="329"/>
      <c r="M264" s="13">
        <f t="shared" si="71"/>
        <v>0</v>
      </c>
      <c r="N264" s="13" t="str">
        <f t="shared" si="73"/>
        <v/>
      </c>
      <c r="O264" s="13" t="str">
        <f t="shared" si="74"/>
        <v/>
      </c>
    </row>
    <row r="265" spans="1:15" x14ac:dyDescent="0.2">
      <c r="A265" s="28" t="s">
        <v>516</v>
      </c>
      <c r="B265" s="27" t="s">
        <v>519</v>
      </c>
      <c r="C265" s="178" t="s">
        <v>207</v>
      </c>
      <c r="D265" s="179" t="s">
        <v>16</v>
      </c>
      <c r="E265" s="180">
        <v>59.3</v>
      </c>
      <c r="F265" s="181">
        <v>14.5</v>
      </c>
      <c r="G265" s="181">
        <f t="shared" si="77"/>
        <v>859.85</v>
      </c>
      <c r="H265" s="197">
        <v>14.5</v>
      </c>
      <c r="I265" s="183">
        <f t="shared" si="67"/>
        <v>859.85</v>
      </c>
      <c r="J265" s="183">
        <f t="shared" si="78"/>
        <v>0</v>
      </c>
      <c r="K265" s="181">
        <f t="shared" si="78"/>
        <v>0</v>
      </c>
      <c r="L265" s="329"/>
      <c r="M265" s="13">
        <f t="shared" si="71"/>
        <v>0</v>
      </c>
      <c r="N265" s="13" t="str">
        <f t="shared" si="73"/>
        <v/>
      </c>
      <c r="O265" s="13" t="str">
        <f t="shared" si="74"/>
        <v/>
      </c>
    </row>
    <row r="266" spans="1:15" x14ac:dyDescent="0.2">
      <c r="A266" s="28" t="s">
        <v>517</v>
      </c>
      <c r="B266" s="27" t="s">
        <v>519</v>
      </c>
      <c r="C266" s="178" t="s">
        <v>208</v>
      </c>
      <c r="D266" s="179" t="s">
        <v>16</v>
      </c>
      <c r="E266" s="180">
        <v>62.77</v>
      </c>
      <c r="F266" s="181">
        <v>76</v>
      </c>
      <c r="G266" s="181">
        <f t="shared" si="77"/>
        <v>4770.5200000000004</v>
      </c>
      <c r="H266" s="197">
        <v>76</v>
      </c>
      <c r="I266" s="183">
        <f t="shared" si="67"/>
        <v>4770.5200000000004</v>
      </c>
      <c r="J266" s="183">
        <f t="shared" si="78"/>
        <v>0</v>
      </c>
      <c r="K266" s="181">
        <f t="shared" si="78"/>
        <v>0</v>
      </c>
      <c r="L266" s="329"/>
      <c r="M266" s="13">
        <f t="shared" si="71"/>
        <v>0</v>
      </c>
      <c r="N266" s="13" t="str">
        <f t="shared" si="73"/>
        <v/>
      </c>
      <c r="O266" s="13" t="str">
        <f t="shared" si="74"/>
        <v/>
      </c>
    </row>
    <row r="267" spans="1:15" x14ac:dyDescent="0.2">
      <c r="A267" s="27" t="s">
        <v>330</v>
      </c>
      <c r="B267" s="27"/>
      <c r="C267" s="172" t="s">
        <v>75</v>
      </c>
      <c r="D267" s="179"/>
      <c r="E267" s="180"/>
      <c r="F267" s="181"/>
      <c r="G267" s="175">
        <f>SUBTOTAL(9,G268:G303)</f>
        <v>20614.339999999993</v>
      </c>
      <c r="H267" s="197">
        <v>0</v>
      </c>
      <c r="I267" s="174">
        <f>SUBTOTAL(9,I268:I303)</f>
        <v>20614.339999999993</v>
      </c>
      <c r="J267" s="177"/>
      <c r="K267" s="174">
        <f>SUBTOTAL(9,K268:K303)</f>
        <v>0</v>
      </c>
      <c r="L267" s="328"/>
      <c r="M267" s="39">
        <f t="shared" si="71"/>
        <v>0</v>
      </c>
      <c r="N267" s="13" t="str">
        <f t="shared" si="73"/>
        <v/>
      </c>
      <c r="O267" s="13" t="str">
        <f t="shared" si="74"/>
        <v/>
      </c>
    </row>
    <row r="268" spans="1:15" x14ac:dyDescent="0.2">
      <c r="A268" s="27" t="s">
        <v>425</v>
      </c>
      <c r="B268" s="27"/>
      <c r="C268" s="172" t="s">
        <v>76</v>
      </c>
      <c r="D268" s="179"/>
      <c r="E268" s="180"/>
      <c r="F268" s="181"/>
      <c r="G268" s="175">
        <f>SUBTOTAL(9,G269:G277)</f>
        <v>4808.74</v>
      </c>
      <c r="H268" s="197">
        <v>0</v>
      </c>
      <c r="I268" s="174">
        <f>SUBTOTAL(9,I269:I277)</f>
        <v>4808.74</v>
      </c>
      <c r="J268" s="177"/>
      <c r="K268" s="174">
        <f>SUBTOTAL(9,K269:K277)</f>
        <v>0</v>
      </c>
      <c r="L268" s="328"/>
      <c r="M268" s="39">
        <f t="shared" si="71"/>
        <v>0</v>
      </c>
      <c r="N268" s="13" t="str">
        <f t="shared" si="73"/>
        <v/>
      </c>
      <c r="O268" s="13" t="str">
        <f t="shared" si="74"/>
        <v/>
      </c>
    </row>
    <row r="269" spans="1:15" x14ac:dyDescent="0.2">
      <c r="A269" s="28" t="s">
        <v>426</v>
      </c>
      <c r="B269" s="27" t="s">
        <v>519</v>
      </c>
      <c r="C269" s="178" t="s">
        <v>77</v>
      </c>
      <c r="D269" s="179" t="s">
        <v>16</v>
      </c>
      <c r="E269" s="180">
        <v>26.25</v>
      </c>
      <c r="F269" s="181">
        <v>54</v>
      </c>
      <c r="G269" s="181">
        <f t="shared" ref="G269:G277" si="79">ROUND(F269*E269,2)</f>
        <v>1417.5</v>
      </c>
      <c r="H269" s="197">
        <v>54</v>
      </c>
      <c r="I269" s="183">
        <f t="shared" si="67"/>
        <v>1417.5</v>
      </c>
      <c r="J269" s="183">
        <f t="shared" ref="J269:K277" si="80">H269-F269</f>
        <v>0</v>
      </c>
      <c r="K269" s="181">
        <f t="shared" si="80"/>
        <v>0</v>
      </c>
      <c r="L269" s="329"/>
      <c r="M269" s="13">
        <f t="shared" si="71"/>
        <v>0</v>
      </c>
      <c r="N269" s="13" t="str">
        <f t="shared" si="73"/>
        <v/>
      </c>
      <c r="O269" s="13" t="str">
        <f t="shared" si="74"/>
        <v/>
      </c>
    </row>
    <row r="270" spans="1:15" x14ac:dyDescent="0.2">
      <c r="A270" s="28" t="s">
        <v>427</v>
      </c>
      <c r="B270" s="27" t="s">
        <v>519</v>
      </c>
      <c r="C270" s="178" t="s">
        <v>78</v>
      </c>
      <c r="D270" s="179" t="s">
        <v>16</v>
      </c>
      <c r="E270" s="180">
        <v>47.31</v>
      </c>
      <c r="F270" s="181">
        <v>12</v>
      </c>
      <c r="G270" s="181">
        <f t="shared" si="79"/>
        <v>567.72</v>
      </c>
      <c r="H270" s="197">
        <v>12</v>
      </c>
      <c r="I270" s="183">
        <f t="shared" si="67"/>
        <v>567.72</v>
      </c>
      <c r="J270" s="183">
        <f t="shared" si="80"/>
        <v>0</v>
      </c>
      <c r="K270" s="181">
        <f t="shared" si="80"/>
        <v>0</v>
      </c>
      <c r="L270" s="329"/>
      <c r="M270" s="13">
        <f t="shared" si="71"/>
        <v>0</v>
      </c>
      <c r="N270" s="13" t="str">
        <f t="shared" si="73"/>
        <v/>
      </c>
      <c r="O270" s="13" t="str">
        <f t="shared" si="74"/>
        <v/>
      </c>
    </row>
    <row r="271" spans="1:15" x14ac:dyDescent="0.2">
      <c r="A271" s="28" t="s">
        <v>428</v>
      </c>
      <c r="B271" s="27" t="s">
        <v>519</v>
      </c>
      <c r="C271" s="178" t="s">
        <v>79</v>
      </c>
      <c r="D271" s="179" t="s">
        <v>40</v>
      </c>
      <c r="E271" s="180">
        <v>65.5</v>
      </c>
      <c r="F271" s="181">
        <v>2</v>
      </c>
      <c r="G271" s="181">
        <f t="shared" si="79"/>
        <v>131</v>
      </c>
      <c r="H271" s="197">
        <v>2</v>
      </c>
      <c r="I271" s="183">
        <f t="shared" si="67"/>
        <v>131</v>
      </c>
      <c r="J271" s="183">
        <f t="shared" si="80"/>
        <v>0</v>
      </c>
      <c r="K271" s="181">
        <f t="shared" si="80"/>
        <v>0</v>
      </c>
      <c r="L271" s="329"/>
      <c r="M271" s="13">
        <f t="shared" si="71"/>
        <v>0</v>
      </c>
      <c r="N271" s="13" t="str">
        <f t="shared" si="73"/>
        <v/>
      </c>
      <c r="O271" s="13" t="str">
        <f t="shared" si="74"/>
        <v/>
      </c>
    </row>
    <row r="272" spans="1:15" x14ac:dyDescent="0.2">
      <c r="A272" s="28" t="s">
        <v>429</v>
      </c>
      <c r="B272" s="27" t="s">
        <v>519</v>
      </c>
      <c r="C272" s="178" t="s">
        <v>80</v>
      </c>
      <c r="D272" s="179" t="s">
        <v>40</v>
      </c>
      <c r="E272" s="180">
        <v>126.04</v>
      </c>
      <c r="F272" s="181">
        <v>2</v>
      </c>
      <c r="G272" s="181">
        <f t="shared" si="79"/>
        <v>252.08</v>
      </c>
      <c r="H272" s="197">
        <v>2</v>
      </c>
      <c r="I272" s="183">
        <f t="shared" si="67"/>
        <v>252.08</v>
      </c>
      <c r="J272" s="183">
        <f t="shared" si="80"/>
        <v>0</v>
      </c>
      <c r="K272" s="181">
        <f t="shared" si="80"/>
        <v>0</v>
      </c>
      <c r="L272" s="329"/>
      <c r="M272" s="13">
        <f t="shared" si="71"/>
        <v>0</v>
      </c>
      <c r="N272" s="13" t="str">
        <f t="shared" si="73"/>
        <v/>
      </c>
      <c r="O272" s="13" t="str">
        <f t="shared" si="74"/>
        <v/>
      </c>
    </row>
    <row r="273" spans="1:15" x14ac:dyDescent="0.2">
      <c r="A273" s="28" t="s">
        <v>430</v>
      </c>
      <c r="B273" s="27" t="s">
        <v>519</v>
      </c>
      <c r="C273" s="178" t="s">
        <v>209</v>
      </c>
      <c r="D273" s="179" t="s">
        <v>40</v>
      </c>
      <c r="E273" s="180">
        <v>167.62</v>
      </c>
      <c r="F273" s="181">
        <v>1</v>
      </c>
      <c r="G273" s="181">
        <f t="shared" si="79"/>
        <v>167.62</v>
      </c>
      <c r="H273" s="197">
        <v>1</v>
      </c>
      <c r="I273" s="183">
        <f t="shared" si="67"/>
        <v>167.62</v>
      </c>
      <c r="J273" s="183">
        <f t="shared" si="80"/>
        <v>0</v>
      </c>
      <c r="K273" s="181">
        <f t="shared" si="80"/>
        <v>0</v>
      </c>
      <c r="L273" s="329"/>
      <c r="M273" s="13">
        <f t="shared" si="71"/>
        <v>0</v>
      </c>
      <c r="N273" s="13" t="str">
        <f t="shared" si="73"/>
        <v/>
      </c>
      <c r="O273" s="13" t="str">
        <f t="shared" si="74"/>
        <v/>
      </c>
    </row>
    <row r="274" spans="1:15" ht="25.5" x14ac:dyDescent="0.2">
      <c r="A274" s="28" t="s">
        <v>431</v>
      </c>
      <c r="B274" s="27" t="s">
        <v>519</v>
      </c>
      <c r="C274" s="178" t="s">
        <v>81</v>
      </c>
      <c r="D274" s="179" t="s">
        <v>40</v>
      </c>
      <c r="E274" s="180">
        <v>94.51</v>
      </c>
      <c r="F274" s="181">
        <v>3</v>
      </c>
      <c r="G274" s="181">
        <f t="shared" si="79"/>
        <v>283.52999999999997</v>
      </c>
      <c r="H274" s="197">
        <v>3</v>
      </c>
      <c r="I274" s="183">
        <f t="shared" si="67"/>
        <v>283.52999999999997</v>
      </c>
      <c r="J274" s="183">
        <f t="shared" si="80"/>
        <v>0</v>
      </c>
      <c r="K274" s="181">
        <f t="shared" si="80"/>
        <v>0</v>
      </c>
      <c r="L274" s="329"/>
      <c r="M274" s="13">
        <f t="shared" si="71"/>
        <v>0</v>
      </c>
      <c r="N274" s="13" t="str">
        <f t="shared" si="73"/>
        <v/>
      </c>
      <c r="O274" s="13" t="str">
        <f t="shared" si="74"/>
        <v/>
      </c>
    </row>
    <row r="275" spans="1:15" ht="25.5" x14ac:dyDescent="0.2">
      <c r="A275" s="28" t="s">
        <v>432</v>
      </c>
      <c r="B275" s="27" t="s">
        <v>519</v>
      </c>
      <c r="C275" s="178" t="s">
        <v>82</v>
      </c>
      <c r="D275" s="179" t="s">
        <v>40</v>
      </c>
      <c r="E275" s="180">
        <v>985.81</v>
      </c>
      <c r="F275" s="181">
        <v>1</v>
      </c>
      <c r="G275" s="181">
        <f t="shared" si="79"/>
        <v>985.81</v>
      </c>
      <c r="H275" s="197">
        <v>1</v>
      </c>
      <c r="I275" s="183">
        <f t="shared" si="67"/>
        <v>985.81</v>
      </c>
      <c r="J275" s="183">
        <f t="shared" si="80"/>
        <v>0</v>
      </c>
      <c r="K275" s="181">
        <f t="shared" si="80"/>
        <v>0</v>
      </c>
      <c r="L275" s="329"/>
      <c r="M275" s="13">
        <f t="shared" si="71"/>
        <v>0</v>
      </c>
      <c r="N275" s="13" t="str">
        <f t="shared" si="73"/>
        <v/>
      </c>
      <c r="O275" s="13" t="str">
        <f t="shared" si="74"/>
        <v/>
      </c>
    </row>
    <row r="276" spans="1:15" x14ac:dyDescent="0.2">
      <c r="A276" s="28" t="s">
        <v>433</v>
      </c>
      <c r="B276" s="27" t="s">
        <v>519</v>
      </c>
      <c r="C276" s="178" t="s">
        <v>83</v>
      </c>
      <c r="D276" s="179" t="s">
        <v>40</v>
      </c>
      <c r="E276" s="180">
        <v>88.7</v>
      </c>
      <c r="F276" s="181">
        <v>1</v>
      </c>
      <c r="G276" s="181">
        <f t="shared" si="79"/>
        <v>88.7</v>
      </c>
      <c r="H276" s="197">
        <v>1</v>
      </c>
      <c r="I276" s="183">
        <f t="shared" si="67"/>
        <v>88.7</v>
      </c>
      <c r="J276" s="183">
        <f t="shared" si="80"/>
        <v>0</v>
      </c>
      <c r="K276" s="181">
        <f t="shared" si="80"/>
        <v>0</v>
      </c>
      <c r="L276" s="329"/>
      <c r="M276" s="13">
        <f t="shared" si="71"/>
        <v>0</v>
      </c>
      <c r="N276" s="13" t="str">
        <f t="shared" si="73"/>
        <v/>
      </c>
      <c r="O276" s="13" t="str">
        <f t="shared" si="74"/>
        <v/>
      </c>
    </row>
    <row r="277" spans="1:15" x14ac:dyDescent="0.2">
      <c r="A277" s="28" t="s">
        <v>434</v>
      </c>
      <c r="B277" s="27" t="s">
        <v>519</v>
      </c>
      <c r="C277" s="178" t="s">
        <v>84</v>
      </c>
      <c r="D277" s="179" t="s">
        <v>40</v>
      </c>
      <c r="E277" s="180">
        <v>914.78</v>
      </c>
      <c r="F277" s="181">
        <v>1</v>
      </c>
      <c r="G277" s="181">
        <f t="shared" si="79"/>
        <v>914.78</v>
      </c>
      <c r="H277" s="197">
        <v>1</v>
      </c>
      <c r="I277" s="183">
        <f t="shared" si="67"/>
        <v>914.78</v>
      </c>
      <c r="J277" s="183">
        <f t="shared" si="80"/>
        <v>0</v>
      </c>
      <c r="K277" s="181">
        <f t="shared" si="80"/>
        <v>0</v>
      </c>
      <c r="L277" s="329"/>
      <c r="M277" s="13">
        <f t="shared" si="71"/>
        <v>0</v>
      </c>
      <c r="N277" s="13" t="str">
        <f t="shared" si="73"/>
        <v/>
      </c>
      <c r="O277" s="13" t="str">
        <f t="shared" si="74"/>
        <v/>
      </c>
    </row>
    <row r="278" spans="1:15" x14ac:dyDescent="0.2">
      <c r="A278" s="27" t="s">
        <v>435</v>
      </c>
      <c r="B278" s="27"/>
      <c r="C278" s="172" t="s">
        <v>85</v>
      </c>
      <c r="D278" s="179"/>
      <c r="E278" s="180"/>
      <c r="F278" s="181"/>
      <c r="G278" s="175">
        <f>SUBTOTAL(9,G279:G283)</f>
        <v>3482.82</v>
      </c>
      <c r="H278" s="197">
        <v>0</v>
      </c>
      <c r="I278" s="174">
        <f>SUBTOTAL(9,I279:I283)</f>
        <v>3482.82</v>
      </c>
      <c r="J278" s="177"/>
      <c r="K278" s="174">
        <f>SUBTOTAL(9,K279:K283)</f>
        <v>0</v>
      </c>
      <c r="L278" s="328"/>
      <c r="M278" s="39">
        <f t="shared" si="71"/>
        <v>0</v>
      </c>
      <c r="N278" s="13" t="str">
        <f t="shared" si="73"/>
        <v/>
      </c>
      <c r="O278" s="13" t="str">
        <f t="shared" si="74"/>
        <v/>
      </c>
    </row>
    <row r="279" spans="1:15" ht="25.5" x14ac:dyDescent="0.2">
      <c r="A279" s="28" t="s">
        <v>436</v>
      </c>
      <c r="B279" s="27" t="s">
        <v>519</v>
      </c>
      <c r="C279" s="178" t="s">
        <v>86</v>
      </c>
      <c r="D279" s="179" t="s">
        <v>16</v>
      </c>
      <c r="E279" s="180">
        <v>66.709999999999994</v>
      </c>
      <c r="F279" s="181">
        <v>24</v>
      </c>
      <c r="G279" s="181">
        <f>ROUND(F279*E279,2)</f>
        <v>1601.04</v>
      </c>
      <c r="H279" s="197">
        <v>24</v>
      </c>
      <c r="I279" s="183">
        <f t="shared" si="67"/>
        <v>1601.04</v>
      </c>
      <c r="J279" s="183">
        <f t="shared" ref="J279:K294" si="81">H279-F279</f>
        <v>0</v>
      </c>
      <c r="K279" s="181">
        <f t="shared" si="81"/>
        <v>0</v>
      </c>
      <c r="L279" s="329"/>
      <c r="M279" s="13">
        <f t="shared" si="71"/>
        <v>0</v>
      </c>
      <c r="N279" s="13" t="str">
        <f t="shared" si="73"/>
        <v/>
      </c>
      <c r="O279" s="13" t="str">
        <f t="shared" si="74"/>
        <v/>
      </c>
    </row>
    <row r="280" spans="1:15" ht="25.5" x14ac:dyDescent="0.2">
      <c r="A280" s="28" t="s">
        <v>437</v>
      </c>
      <c r="B280" s="27" t="s">
        <v>519</v>
      </c>
      <c r="C280" s="178" t="s">
        <v>87</v>
      </c>
      <c r="D280" s="179" t="s">
        <v>16</v>
      </c>
      <c r="E280" s="180">
        <v>40.14</v>
      </c>
      <c r="F280" s="181">
        <v>12</v>
      </c>
      <c r="G280" s="181">
        <f>ROUND(F280*E280,2)</f>
        <v>481.68</v>
      </c>
      <c r="H280" s="197">
        <v>12</v>
      </c>
      <c r="I280" s="183">
        <f t="shared" si="67"/>
        <v>481.68</v>
      </c>
      <c r="J280" s="183">
        <f t="shared" si="81"/>
        <v>0</v>
      </c>
      <c r="K280" s="181">
        <f t="shared" si="81"/>
        <v>0</v>
      </c>
      <c r="L280" s="329"/>
      <c r="M280" s="13">
        <f t="shared" si="71"/>
        <v>0</v>
      </c>
      <c r="N280" s="13" t="str">
        <f t="shared" si="73"/>
        <v/>
      </c>
      <c r="O280" s="13" t="str">
        <f t="shared" si="74"/>
        <v/>
      </c>
    </row>
    <row r="281" spans="1:15" x14ac:dyDescent="0.2">
      <c r="A281" s="28" t="s">
        <v>438</v>
      </c>
      <c r="B281" s="27" t="s">
        <v>519</v>
      </c>
      <c r="C281" s="178" t="s">
        <v>88</v>
      </c>
      <c r="D281" s="179" t="s">
        <v>16</v>
      </c>
      <c r="E281" s="180">
        <v>31.28</v>
      </c>
      <c r="F281" s="181">
        <v>12</v>
      </c>
      <c r="G281" s="181">
        <f>ROUND(F281*E281,2)</f>
        <v>375.36</v>
      </c>
      <c r="H281" s="197">
        <v>12</v>
      </c>
      <c r="I281" s="183">
        <f t="shared" si="67"/>
        <v>375.36</v>
      </c>
      <c r="J281" s="183">
        <f t="shared" si="81"/>
        <v>0</v>
      </c>
      <c r="K281" s="181">
        <f t="shared" si="81"/>
        <v>0</v>
      </c>
      <c r="L281" s="329"/>
      <c r="M281" s="13">
        <f t="shared" si="71"/>
        <v>0</v>
      </c>
      <c r="N281" s="13" t="str">
        <f t="shared" si="73"/>
        <v/>
      </c>
      <c r="O281" s="13" t="str">
        <f t="shared" si="74"/>
        <v/>
      </c>
    </row>
    <row r="282" spans="1:15" x14ac:dyDescent="0.2">
      <c r="A282" s="28" t="s">
        <v>439</v>
      </c>
      <c r="B282" s="27" t="s">
        <v>519</v>
      </c>
      <c r="C282" s="178" t="s">
        <v>89</v>
      </c>
      <c r="D282" s="179" t="s">
        <v>40</v>
      </c>
      <c r="E282" s="180">
        <v>97.34</v>
      </c>
      <c r="F282" s="181">
        <v>4</v>
      </c>
      <c r="G282" s="181">
        <f>ROUND(F282*E282,2)</f>
        <v>389.36</v>
      </c>
      <c r="H282" s="197">
        <v>4</v>
      </c>
      <c r="I282" s="183">
        <f t="shared" si="67"/>
        <v>389.36</v>
      </c>
      <c r="J282" s="183">
        <f>H282-F282</f>
        <v>0</v>
      </c>
      <c r="K282" s="181">
        <f t="shared" si="81"/>
        <v>0</v>
      </c>
      <c r="L282" s="329"/>
      <c r="M282" s="13">
        <f t="shared" si="71"/>
        <v>0</v>
      </c>
      <c r="N282" s="13" t="str">
        <f t="shared" si="73"/>
        <v/>
      </c>
      <c r="O282" s="13" t="str">
        <f t="shared" si="74"/>
        <v/>
      </c>
    </row>
    <row r="283" spans="1:15" x14ac:dyDescent="0.2">
      <c r="A283" s="28" t="s">
        <v>440</v>
      </c>
      <c r="B283" s="27" t="s">
        <v>519</v>
      </c>
      <c r="C283" s="178" t="s">
        <v>90</v>
      </c>
      <c r="D283" s="179" t="s">
        <v>40</v>
      </c>
      <c r="E283" s="180">
        <v>317.69</v>
      </c>
      <c r="F283" s="181">
        <v>2</v>
      </c>
      <c r="G283" s="181">
        <f>ROUND(F283*E283,2)</f>
        <v>635.38</v>
      </c>
      <c r="H283" s="197">
        <v>2</v>
      </c>
      <c r="I283" s="183">
        <f t="shared" si="67"/>
        <v>635.38</v>
      </c>
      <c r="J283" s="183">
        <f>H283-F283</f>
        <v>0</v>
      </c>
      <c r="K283" s="181">
        <f t="shared" si="81"/>
        <v>0</v>
      </c>
      <c r="L283" s="329"/>
      <c r="M283" s="13">
        <f t="shared" si="71"/>
        <v>0</v>
      </c>
      <c r="N283" s="13" t="str">
        <f t="shared" si="73"/>
        <v/>
      </c>
      <c r="O283" s="13" t="str">
        <f t="shared" si="74"/>
        <v/>
      </c>
    </row>
    <row r="284" spans="1:15" x14ac:dyDescent="0.2">
      <c r="A284" s="28" t="s">
        <v>441</v>
      </c>
      <c r="B284" s="28"/>
      <c r="C284" s="172" t="s">
        <v>91</v>
      </c>
      <c r="D284" s="179"/>
      <c r="E284" s="180"/>
      <c r="F284" s="181"/>
      <c r="G284" s="175">
        <f>SUBTOTAL(9,G285:G303)</f>
        <v>12322.78</v>
      </c>
      <c r="H284" s="197">
        <v>0</v>
      </c>
      <c r="I284" s="174">
        <f>SUBTOTAL(9,I285:I303)</f>
        <v>12322.78</v>
      </c>
      <c r="J284" s="177"/>
      <c r="K284" s="174">
        <f>SUBTOTAL(9,K285:K303)</f>
        <v>0</v>
      </c>
      <c r="L284" s="328"/>
      <c r="M284" s="39">
        <f t="shared" si="71"/>
        <v>0</v>
      </c>
      <c r="N284" s="13" t="str">
        <f t="shared" si="73"/>
        <v/>
      </c>
      <c r="O284" s="13" t="str">
        <f t="shared" si="74"/>
        <v/>
      </c>
    </row>
    <row r="285" spans="1:15" ht="25.5" x14ac:dyDescent="0.2">
      <c r="A285" s="28" t="s">
        <v>442</v>
      </c>
      <c r="B285" s="27" t="s">
        <v>519</v>
      </c>
      <c r="C285" s="178" t="s">
        <v>92</v>
      </c>
      <c r="D285" s="179" t="s">
        <v>40</v>
      </c>
      <c r="E285" s="180">
        <v>1001.13</v>
      </c>
      <c r="F285" s="181">
        <v>1</v>
      </c>
      <c r="G285" s="181">
        <f t="shared" ref="G285:G303" si="82">ROUND(F285*E285,2)</f>
        <v>1001.13</v>
      </c>
      <c r="H285" s="197">
        <v>1</v>
      </c>
      <c r="I285" s="183">
        <f t="shared" si="67"/>
        <v>1001.13</v>
      </c>
      <c r="J285" s="183">
        <f t="shared" ref="J285:K303" si="83">H285-F285</f>
        <v>0</v>
      </c>
      <c r="K285" s="175">
        <f t="shared" si="81"/>
        <v>0</v>
      </c>
      <c r="L285" s="328"/>
      <c r="M285" s="39">
        <f t="shared" si="71"/>
        <v>0</v>
      </c>
      <c r="N285" s="13" t="str">
        <f t="shared" si="73"/>
        <v/>
      </c>
      <c r="O285" s="13" t="str">
        <f t="shared" si="74"/>
        <v/>
      </c>
    </row>
    <row r="286" spans="1:15" x14ac:dyDescent="0.2">
      <c r="A286" s="28" t="s">
        <v>443</v>
      </c>
      <c r="B286" s="27" t="s">
        <v>519</v>
      </c>
      <c r="C286" s="178" t="s">
        <v>93</v>
      </c>
      <c r="D286" s="179" t="s">
        <v>40</v>
      </c>
      <c r="E286" s="180">
        <v>669.79</v>
      </c>
      <c r="F286" s="181">
        <v>3</v>
      </c>
      <c r="G286" s="181">
        <f t="shared" si="82"/>
        <v>2009.37</v>
      </c>
      <c r="H286" s="197">
        <v>3</v>
      </c>
      <c r="I286" s="183">
        <f t="shared" si="67"/>
        <v>2009.37</v>
      </c>
      <c r="J286" s="183">
        <f t="shared" si="83"/>
        <v>0</v>
      </c>
      <c r="K286" s="175">
        <f t="shared" si="81"/>
        <v>0</v>
      </c>
      <c r="L286" s="328"/>
      <c r="M286" s="39">
        <f t="shared" si="71"/>
        <v>0</v>
      </c>
      <c r="N286" s="13" t="str">
        <f t="shared" si="73"/>
        <v/>
      </c>
      <c r="O286" s="13" t="str">
        <f t="shared" si="74"/>
        <v/>
      </c>
    </row>
    <row r="287" spans="1:15" x14ac:dyDescent="0.2">
      <c r="A287" s="28" t="s">
        <v>444</v>
      </c>
      <c r="B287" s="27" t="s">
        <v>519</v>
      </c>
      <c r="C287" s="178" t="s">
        <v>94</v>
      </c>
      <c r="D287" s="179" t="s">
        <v>40</v>
      </c>
      <c r="E287" s="180">
        <v>40.99</v>
      </c>
      <c r="F287" s="181">
        <v>4</v>
      </c>
      <c r="G287" s="181">
        <f t="shared" si="82"/>
        <v>163.96</v>
      </c>
      <c r="H287" s="197">
        <v>4</v>
      </c>
      <c r="I287" s="183">
        <f t="shared" si="67"/>
        <v>163.96</v>
      </c>
      <c r="J287" s="183">
        <f t="shared" si="83"/>
        <v>0</v>
      </c>
      <c r="K287" s="175">
        <f t="shared" si="81"/>
        <v>0</v>
      </c>
      <c r="L287" s="328"/>
      <c r="M287" s="39">
        <f t="shared" si="71"/>
        <v>0</v>
      </c>
      <c r="N287" s="13" t="str">
        <f t="shared" si="73"/>
        <v/>
      </c>
      <c r="O287" s="13" t="str">
        <f t="shared" si="74"/>
        <v/>
      </c>
    </row>
    <row r="288" spans="1:15" x14ac:dyDescent="0.2">
      <c r="A288" s="28" t="s">
        <v>445</v>
      </c>
      <c r="B288" s="27" t="s">
        <v>519</v>
      </c>
      <c r="C288" s="178" t="s">
        <v>95</v>
      </c>
      <c r="D288" s="179" t="s">
        <v>40</v>
      </c>
      <c r="E288" s="180">
        <v>116.84</v>
      </c>
      <c r="F288" s="181">
        <v>4</v>
      </c>
      <c r="G288" s="181">
        <f t="shared" si="82"/>
        <v>467.36</v>
      </c>
      <c r="H288" s="197">
        <v>4</v>
      </c>
      <c r="I288" s="183">
        <f t="shared" si="67"/>
        <v>467.36</v>
      </c>
      <c r="J288" s="183">
        <f t="shared" si="83"/>
        <v>0</v>
      </c>
      <c r="K288" s="175">
        <f t="shared" si="81"/>
        <v>0</v>
      </c>
      <c r="L288" s="328"/>
      <c r="M288" s="39">
        <f t="shared" si="71"/>
        <v>0</v>
      </c>
      <c r="N288" s="13" t="str">
        <f t="shared" si="73"/>
        <v/>
      </c>
      <c r="O288" s="13" t="str">
        <f t="shared" si="74"/>
        <v/>
      </c>
    </row>
    <row r="289" spans="1:15" x14ac:dyDescent="0.2">
      <c r="A289" s="28" t="s">
        <v>446</v>
      </c>
      <c r="B289" s="27" t="s">
        <v>519</v>
      </c>
      <c r="C289" s="178" t="s">
        <v>96</v>
      </c>
      <c r="D289" s="179" t="s">
        <v>40</v>
      </c>
      <c r="E289" s="180">
        <v>669.42</v>
      </c>
      <c r="F289" s="181">
        <v>1</v>
      </c>
      <c r="G289" s="181">
        <f t="shared" si="82"/>
        <v>669.42</v>
      </c>
      <c r="H289" s="197">
        <v>1</v>
      </c>
      <c r="I289" s="183">
        <f t="shared" ref="I289:I340" si="84">ROUND(H289*E289,2)</f>
        <v>669.42</v>
      </c>
      <c r="J289" s="183">
        <f t="shared" si="83"/>
        <v>0</v>
      </c>
      <c r="K289" s="175">
        <f t="shared" si="81"/>
        <v>0</v>
      </c>
      <c r="L289" s="328"/>
      <c r="M289" s="39">
        <f t="shared" si="71"/>
        <v>0</v>
      </c>
      <c r="N289" s="13" t="str">
        <f t="shared" si="73"/>
        <v/>
      </c>
      <c r="O289" s="13" t="str">
        <f t="shared" si="74"/>
        <v/>
      </c>
    </row>
    <row r="290" spans="1:15" x14ac:dyDescent="0.2">
      <c r="A290" s="28" t="s">
        <v>447</v>
      </c>
      <c r="B290" s="27" t="s">
        <v>519</v>
      </c>
      <c r="C290" s="178" t="s">
        <v>97</v>
      </c>
      <c r="D290" s="179" t="s">
        <v>40</v>
      </c>
      <c r="E290" s="180">
        <v>41.44</v>
      </c>
      <c r="F290" s="181">
        <v>5</v>
      </c>
      <c r="G290" s="181">
        <f t="shared" si="82"/>
        <v>207.2</v>
      </c>
      <c r="H290" s="197">
        <v>5</v>
      </c>
      <c r="I290" s="183">
        <f t="shared" si="84"/>
        <v>207.2</v>
      </c>
      <c r="J290" s="183">
        <f t="shared" si="83"/>
        <v>0</v>
      </c>
      <c r="K290" s="175">
        <f t="shared" si="81"/>
        <v>0</v>
      </c>
      <c r="L290" s="328"/>
      <c r="M290" s="39">
        <f t="shared" si="71"/>
        <v>0</v>
      </c>
      <c r="N290" s="13" t="str">
        <f t="shared" si="73"/>
        <v/>
      </c>
      <c r="O290" s="13" t="str">
        <f t="shared" si="74"/>
        <v/>
      </c>
    </row>
    <row r="291" spans="1:15" x14ac:dyDescent="0.2">
      <c r="A291" s="28" t="s">
        <v>448</v>
      </c>
      <c r="B291" s="27" t="s">
        <v>519</v>
      </c>
      <c r="C291" s="178" t="s">
        <v>98</v>
      </c>
      <c r="D291" s="179" t="s">
        <v>40</v>
      </c>
      <c r="E291" s="180">
        <v>29.23</v>
      </c>
      <c r="F291" s="181">
        <v>5</v>
      </c>
      <c r="G291" s="181">
        <f t="shared" si="82"/>
        <v>146.15</v>
      </c>
      <c r="H291" s="197">
        <v>5</v>
      </c>
      <c r="I291" s="183">
        <f t="shared" si="84"/>
        <v>146.15</v>
      </c>
      <c r="J291" s="183">
        <f t="shared" si="83"/>
        <v>0</v>
      </c>
      <c r="K291" s="175">
        <f t="shared" si="81"/>
        <v>0</v>
      </c>
      <c r="L291" s="328"/>
      <c r="M291" s="39">
        <f t="shared" si="71"/>
        <v>0</v>
      </c>
      <c r="N291" s="13" t="str">
        <f t="shared" si="73"/>
        <v/>
      </c>
      <c r="O291" s="13" t="str">
        <f t="shared" si="74"/>
        <v/>
      </c>
    </row>
    <row r="292" spans="1:15" x14ac:dyDescent="0.2">
      <c r="A292" s="28" t="s">
        <v>449</v>
      </c>
      <c r="B292" s="27" t="s">
        <v>519</v>
      </c>
      <c r="C292" s="178" t="s">
        <v>99</v>
      </c>
      <c r="D292" s="179" t="s">
        <v>40</v>
      </c>
      <c r="E292" s="180">
        <v>36.4</v>
      </c>
      <c r="F292" s="181">
        <v>5</v>
      </c>
      <c r="G292" s="181">
        <f t="shared" si="82"/>
        <v>182</v>
      </c>
      <c r="H292" s="197">
        <v>5</v>
      </c>
      <c r="I292" s="183">
        <f t="shared" si="84"/>
        <v>182</v>
      </c>
      <c r="J292" s="183">
        <f t="shared" si="83"/>
        <v>0</v>
      </c>
      <c r="K292" s="175">
        <f t="shared" si="81"/>
        <v>0</v>
      </c>
      <c r="L292" s="328"/>
      <c r="M292" s="39">
        <f t="shared" si="71"/>
        <v>0</v>
      </c>
      <c r="N292" s="13" t="str">
        <f t="shared" si="73"/>
        <v/>
      </c>
      <c r="O292" s="13" t="str">
        <f t="shared" si="74"/>
        <v/>
      </c>
    </row>
    <row r="293" spans="1:15" ht="25.5" x14ac:dyDescent="0.2">
      <c r="A293" s="28" t="s">
        <v>450</v>
      </c>
      <c r="B293" s="27" t="s">
        <v>519</v>
      </c>
      <c r="C293" s="178" t="s">
        <v>100</v>
      </c>
      <c r="D293" s="179" t="s">
        <v>40</v>
      </c>
      <c r="E293" s="180">
        <v>136.03</v>
      </c>
      <c r="F293" s="181">
        <v>5</v>
      </c>
      <c r="G293" s="181">
        <f t="shared" si="82"/>
        <v>680.15</v>
      </c>
      <c r="H293" s="197">
        <v>5</v>
      </c>
      <c r="I293" s="183">
        <f t="shared" si="84"/>
        <v>680.15</v>
      </c>
      <c r="J293" s="183">
        <f t="shared" si="83"/>
        <v>0</v>
      </c>
      <c r="K293" s="175">
        <f t="shared" si="81"/>
        <v>0</v>
      </c>
      <c r="L293" s="328"/>
      <c r="M293" s="39">
        <f t="shared" si="71"/>
        <v>0</v>
      </c>
      <c r="N293" s="13" t="str">
        <f t="shared" si="73"/>
        <v/>
      </c>
      <c r="O293" s="13" t="str">
        <f t="shared" si="74"/>
        <v/>
      </c>
    </row>
    <row r="294" spans="1:15" x14ac:dyDescent="0.2">
      <c r="A294" s="28" t="s">
        <v>451</v>
      </c>
      <c r="B294" s="27" t="s">
        <v>519</v>
      </c>
      <c r="C294" s="178" t="s">
        <v>101</v>
      </c>
      <c r="D294" s="179" t="s">
        <v>40</v>
      </c>
      <c r="E294" s="180">
        <v>337.59</v>
      </c>
      <c r="F294" s="181">
        <v>4</v>
      </c>
      <c r="G294" s="181">
        <f t="shared" si="82"/>
        <v>1350.36</v>
      </c>
      <c r="H294" s="197">
        <v>4</v>
      </c>
      <c r="I294" s="183">
        <f t="shared" si="84"/>
        <v>1350.36</v>
      </c>
      <c r="J294" s="183">
        <f t="shared" si="83"/>
        <v>0</v>
      </c>
      <c r="K294" s="175">
        <f t="shared" si="81"/>
        <v>0</v>
      </c>
      <c r="L294" s="328"/>
      <c r="M294" s="39">
        <f t="shared" si="71"/>
        <v>0</v>
      </c>
      <c r="N294" s="13" t="str">
        <f t="shared" si="73"/>
        <v/>
      </c>
      <c r="O294" s="13" t="str">
        <f t="shared" si="74"/>
        <v/>
      </c>
    </row>
    <row r="295" spans="1:15" x14ac:dyDescent="0.2">
      <c r="A295" s="28" t="s">
        <v>452</v>
      </c>
      <c r="B295" s="27" t="s">
        <v>519</v>
      </c>
      <c r="C295" s="178" t="s">
        <v>102</v>
      </c>
      <c r="D295" s="179" t="s">
        <v>40</v>
      </c>
      <c r="E295" s="180">
        <v>67.23</v>
      </c>
      <c r="F295" s="181">
        <v>4</v>
      </c>
      <c r="G295" s="181">
        <f t="shared" si="82"/>
        <v>268.92</v>
      </c>
      <c r="H295" s="197">
        <v>4</v>
      </c>
      <c r="I295" s="183">
        <f t="shared" si="84"/>
        <v>268.92</v>
      </c>
      <c r="J295" s="183">
        <f t="shared" si="83"/>
        <v>0</v>
      </c>
      <c r="K295" s="175">
        <f t="shared" si="83"/>
        <v>0</v>
      </c>
      <c r="L295" s="328"/>
      <c r="M295" s="39">
        <f t="shared" si="71"/>
        <v>0</v>
      </c>
      <c r="N295" s="13" t="str">
        <f t="shared" si="73"/>
        <v/>
      </c>
      <c r="O295" s="13" t="str">
        <f t="shared" si="74"/>
        <v/>
      </c>
    </row>
    <row r="296" spans="1:15" x14ac:dyDescent="0.2">
      <c r="A296" s="28" t="s">
        <v>453</v>
      </c>
      <c r="B296" s="27" t="s">
        <v>519</v>
      </c>
      <c r="C296" s="178" t="s">
        <v>103</v>
      </c>
      <c r="D296" s="179" t="s">
        <v>40</v>
      </c>
      <c r="E296" s="180">
        <v>59.37</v>
      </c>
      <c r="F296" s="181">
        <v>4</v>
      </c>
      <c r="G296" s="181">
        <f t="shared" si="82"/>
        <v>237.48</v>
      </c>
      <c r="H296" s="197">
        <v>4</v>
      </c>
      <c r="I296" s="183">
        <f t="shared" si="84"/>
        <v>237.48</v>
      </c>
      <c r="J296" s="183">
        <f t="shared" si="83"/>
        <v>0</v>
      </c>
      <c r="K296" s="175">
        <f t="shared" si="83"/>
        <v>0</v>
      </c>
      <c r="L296" s="328"/>
      <c r="M296" s="39">
        <f t="shared" si="71"/>
        <v>0</v>
      </c>
      <c r="N296" s="13" t="str">
        <f t="shared" si="73"/>
        <v/>
      </c>
      <c r="O296" s="13" t="str">
        <f t="shared" si="74"/>
        <v/>
      </c>
    </row>
    <row r="297" spans="1:15" x14ac:dyDescent="0.2">
      <c r="A297" s="28" t="s">
        <v>454</v>
      </c>
      <c r="B297" s="27" t="s">
        <v>519</v>
      </c>
      <c r="C297" s="178" t="s">
        <v>104</v>
      </c>
      <c r="D297" s="179" t="s">
        <v>40</v>
      </c>
      <c r="E297" s="180">
        <v>66.290000000000006</v>
      </c>
      <c r="F297" s="181">
        <v>5</v>
      </c>
      <c r="G297" s="181">
        <f t="shared" si="82"/>
        <v>331.45</v>
      </c>
      <c r="H297" s="197">
        <v>5</v>
      </c>
      <c r="I297" s="183">
        <f t="shared" si="84"/>
        <v>331.45</v>
      </c>
      <c r="J297" s="183">
        <f t="shared" si="83"/>
        <v>0</v>
      </c>
      <c r="K297" s="175">
        <f t="shared" si="83"/>
        <v>0</v>
      </c>
      <c r="L297" s="328"/>
      <c r="M297" s="39">
        <f t="shared" si="71"/>
        <v>0</v>
      </c>
      <c r="N297" s="13" t="str">
        <f t="shared" si="73"/>
        <v/>
      </c>
      <c r="O297" s="13" t="str">
        <f t="shared" si="74"/>
        <v/>
      </c>
    </row>
    <row r="298" spans="1:15" x14ac:dyDescent="0.2">
      <c r="A298" s="28" t="s">
        <v>455</v>
      </c>
      <c r="B298" s="27" t="s">
        <v>519</v>
      </c>
      <c r="C298" s="178" t="s">
        <v>105</v>
      </c>
      <c r="D298" s="179" t="s">
        <v>40</v>
      </c>
      <c r="E298" s="180">
        <v>48.41</v>
      </c>
      <c r="F298" s="181">
        <v>5</v>
      </c>
      <c r="G298" s="181">
        <f t="shared" si="82"/>
        <v>242.05</v>
      </c>
      <c r="H298" s="197">
        <v>5</v>
      </c>
      <c r="I298" s="183">
        <f t="shared" si="84"/>
        <v>242.05</v>
      </c>
      <c r="J298" s="183">
        <f t="shared" si="83"/>
        <v>0</v>
      </c>
      <c r="K298" s="175">
        <f t="shared" si="83"/>
        <v>0</v>
      </c>
      <c r="L298" s="328"/>
      <c r="M298" s="39">
        <f t="shared" si="71"/>
        <v>0</v>
      </c>
      <c r="N298" s="13" t="str">
        <f t="shared" si="73"/>
        <v/>
      </c>
      <c r="O298" s="13" t="str">
        <f t="shared" si="74"/>
        <v/>
      </c>
    </row>
    <row r="299" spans="1:15" x14ac:dyDescent="0.2">
      <c r="A299" s="28" t="s">
        <v>456</v>
      </c>
      <c r="B299" s="27" t="s">
        <v>519</v>
      </c>
      <c r="C299" s="178" t="s">
        <v>106</v>
      </c>
      <c r="D299" s="179" t="s">
        <v>14</v>
      </c>
      <c r="E299" s="180">
        <v>472.79</v>
      </c>
      <c r="F299" s="181">
        <v>6.24</v>
      </c>
      <c r="G299" s="181">
        <f t="shared" si="82"/>
        <v>2950.21</v>
      </c>
      <c r="H299" s="197">
        <v>6.24</v>
      </c>
      <c r="I299" s="183">
        <f t="shared" si="84"/>
        <v>2950.21</v>
      </c>
      <c r="J299" s="183">
        <f t="shared" si="83"/>
        <v>0</v>
      </c>
      <c r="K299" s="175">
        <f t="shared" si="83"/>
        <v>0</v>
      </c>
      <c r="L299" s="328"/>
      <c r="M299" s="39">
        <f t="shared" si="71"/>
        <v>0</v>
      </c>
      <c r="N299" s="13" t="str">
        <f t="shared" si="73"/>
        <v/>
      </c>
      <c r="O299" s="13" t="str">
        <f t="shared" si="74"/>
        <v/>
      </c>
    </row>
    <row r="300" spans="1:15" ht="25.5" x14ac:dyDescent="0.2">
      <c r="A300" s="28" t="s">
        <v>457</v>
      </c>
      <c r="B300" s="27" t="s">
        <v>519</v>
      </c>
      <c r="C300" s="178" t="s">
        <v>107</v>
      </c>
      <c r="D300" s="179" t="s">
        <v>40</v>
      </c>
      <c r="E300" s="180">
        <v>113.1</v>
      </c>
      <c r="F300" s="181">
        <v>1</v>
      </c>
      <c r="G300" s="181">
        <f t="shared" si="82"/>
        <v>113.1</v>
      </c>
      <c r="H300" s="197">
        <v>1</v>
      </c>
      <c r="I300" s="183">
        <f t="shared" si="84"/>
        <v>113.1</v>
      </c>
      <c r="J300" s="183">
        <f t="shared" si="83"/>
        <v>0</v>
      </c>
      <c r="K300" s="175">
        <f t="shared" si="83"/>
        <v>0</v>
      </c>
      <c r="L300" s="328"/>
      <c r="M300" s="39">
        <f t="shared" si="71"/>
        <v>0</v>
      </c>
      <c r="N300" s="13" t="str">
        <f t="shared" si="73"/>
        <v/>
      </c>
      <c r="O300" s="13" t="str">
        <f t="shared" si="74"/>
        <v/>
      </c>
    </row>
    <row r="301" spans="1:15" ht="25.5" x14ac:dyDescent="0.2">
      <c r="A301" s="28" t="s">
        <v>458</v>
      </c>
      <c r="B301" s="27" t="s">
        <v>519</v>
      </c>
      <c r="C301" s="178" t="s">
        <v>108</v>
      </c>
      <c r="D301" s="179" t="s">
        <v>40</v>
      </c>
      <c r="E301" s="180">
        <v>148.5</v>
      </c>
      <c r="F301" s="181">
        <v>3</v>
      </c>
      <c r="G301" s="181">
        <f t="shared" si="82"/>
        <v>445.5</v>
      </c>
      <c r="H301" s="197">
        <v>3</v>
      </c>
      <c r="I301" s="183">
        <f t="shared" si="84"/>
        <v>445.5</v>
      </c>
      <c r="J301" s="183">
        <f t="shared" si="83"/>
        <v>0</v>
      </c>
      <c r="K301" s="175">
        <f t="shared" si="83"/>
        <v>0</v>
      </c>
      <c r="L301" s="328"/>
      <c r="M301" s="39">
        <f t="shared" si="71"/>
        <v>0</v>
      </c>
      <c r="N301" s="13" t="str">
        <f t="shared" si="73"/>
        <v/>
      </c>
      <c r="O301" s="13" t="str">
        <f t="shared" si="74"/>
        <v/>
      </c>
    </row>
    <row r="302" spans="1:15" ht="25.5" x14ac:dyDescent="0.2">
      <c r="A302" s="28" t="s">
        <v>459</v>
      </c>
      <c r="B302" s="27" t="s">
        <v>519</v>
      </c>
      <c r="C302" s="178" t="s">
        <v>109</v>
      </c>
      <c r="D302" s="179" t="s">
        <v>40</v>
      </c>
      <c r="E302" s="180">
        <v>198.8</v>
      </c>
      <c r="F302" s="181">
        <v>2</v>
      </c>
      <c r="G302" s="181">
        <f t="shared" si="82"/>
        <v>397.6</v>
      </c>
      <c r="H302" s="197">
        <v>2</v>
      </c>
      <c r="I302" s="183">
        <f t="shared" si="84"/>
        <v>397.6</v>
      </c>
      <c r="J302" s="183">
        <f t="shared" si="83"/>
        <v>0</v>
      </c>
      <c r="K302" s="175">
        <f t="shared" si="83"/>
        <v>0</v>
      </c>
      <c r="L302" s="328"/>
      <c r="M302" s="39">
        <f t="shared" si="71"/>
        <v>0</v>
      </c>
      <c r="N302" s="13" t="str">
        <f t="shared" si="73"/>
        <v/>
      </c>
      <c r="O302" s="13" t="str">
        <f t="shared" si="74"/>
        <v/>
      </c>
    </row>
    <row r="303" spans="1:15" ht="25.5" x14ac:dyDescent="0.2">
      <c r="A303" s="28" t="s">
        <v>460</v>
      </c>
      <c r="B303" s="27" t="s">
        <v>519</v>
      </c>
      <c r="C303" s="178" t="s">
        <v>110</v>
      </c>
      <c r="D303" s="224" t="s">
        <v>16</v>
      </c>
      <c r="E303" s="180">
        <v>459.37</v>
      </c>
      <c r="F303" s="225">
        <v>1</v>
      </c>
      <c r="G303" s="181">
        <f t="shared" si="82"/>
        <v>459.37</v>
      </c>
      <c r="H303" s="197">
        <v>1</v>
      </c>
      <c r="I303" s="183">
        <f t="shared" si="84"/>
        <v>459.37</v>
      </c>
      <c r="J303" s="183">
        <f t="shared" si="83"/>
        <v>0</v>
      </c>
      <c r="K303" s="175">
        <f t="shared" si="83"/>
        <v>0</v>
      </c>
      <c r="L303" s="328"/>
      <c r="M303" s="39">
        <f t="shared" si="71"/>
        <v>0</v>
      </c>
      <c r="N303" s="13" t="str">
        <f t="shared" si="73"/>
        <v/>
      </c>
      <c r="O303" s="13" t="str">
        <f t="shared" si="74"/>
        <v/>
      </c>
    </row>
    <row r="304" spans="1:15" ht="12" customHeight="1" x14ac:dyDescent="0.2">
      <c r="A304" s="27" t="s">
        <v>623</v>
      </c>
      <c r="B304" s="27"/>
      <c r="C304" s="172" t="s">
        <v>63</v>
      </c>
      <c r="D304" s="179"/>
      <c r="E304" s="180"/>
      <c r="F304" s="181"/>
      <c r="G304" s="175">
        <f>SUBTOTAL(9,G305:G310)</f>
        <v>22336.559999999998</v>
      </c>
      <c r="H304" s="197"/>
      <c r="I304" s="174">
        <f>SUBTOTAL(9,I305:I310)</f>
        <v>22336.559999999998</v>
      </c>
      <c r="J304" s="177"/>
      <c r="K304" s="174">
        <f>SUBTOTAL(9,K305:K310)</f>
        <v>0</v>
      </c>
      <c r="L304" s="328"/>
      <c r="M304" s="39">
        <f t="shared" ref="M304:M332" si="85">I304-G304-K304</f>
        <v>0</v>
      </c>
      <c r="N304" s="13" t="str">
        <f t="shared" ref="N304:N335" si="86">IF($D304="","",IF($K304&gt;0,$K304,""))</f>
        <v/>
      </c>
      <c r="O304" s="13" t="str">
        <f t="shared" ref="O304:O335" si="87">IF($D304="","",IF($K304&lt;0,$K304,""))</f>
        <v/>
      </c>
    </row>
    <row r="305" spans="1:15" x14ac:dyDescent="0.2">
      <c r="A305" s="27" t="s">
        <v>624</v>
      </c>
      <c r="B305" s="27" t="s">
        <v>519</v>
      </c>
      <c r="C305" s="178" t="s">
        <v>64</v>
      </c>
      <c r="D305" s="179" t="s">
        <v>14</v>
      </c>
      <c r="E305" s="180">
        <v>5.77</v>
      </c>
      <c r="F305" s="181">
        <v>460</v>
      </c>
      <c r="G305" s="181">
        <f t="shared" ref="G305:G310" si="88">ROUND(F305*E305,2)</f>
        <v>2654.2</v>
      </c>
      <c r="H305" s="226">
        <v>460</v>
      </c>
      <c r="I305" s="183">
        <f t="shared" si="84"/>
        <v>2654.2</v>
      </c>
      <c r="J305" s="183">
        <f t="shared" ref="J305:K310" si="89">H305-F305</f>
        <v>0</v>
      </c>
      <c r="K305" s="181">
        <f t="shared" si="89"/>
        <v>0</v>
      </c>
      <c r="L305" s="329"/>
      <c r="M305" s="13">
        <f t="shared" si="85"/>
        <v>0</v>
      </c>
      <c r="N305" s="13" t="str">
        <f t="shared" si="86"/>
        <v/>
      </c>
      <c r="O305" s="13" t="str">
        <f t="shared" si="87"/>
        <v/>
      </c>
    </row>
    <row r="306" spans="1:15" ht="25.5" x14ac:dyDescent="0.2">
      <c r="A306" s="27" t="s">
        <v>625</v>
      </c>
      <c r="B306" s="27" t="s">
        <v>519</v>
      </c>
      <c r="C306" s="178" t="s">
        <v>65</v>
      </c>
      <c r="D306" s="179" t="s">
        <v>14</v>
      </c>
      <c r="E306" s="180">
        <v>18.29</v>
      </c>
      <c r="F306" s="181">
        <v>460</v>
      </c>
      <c r="G306" s="181">
        <f t="shared" si="88"/>
        <v>8413.4</v>
      </c>
      <c r="H306" s="226">
        <v>460</v>
      </c>
      <c r="I306" s="183">
        <f t="shared" si="84"/>
        <v>8413.4</v>
      </c>
      <c r="J306" s="183">
        <f t="shared" si="89"/>
        <v>0</v>
      </c>
      <c r="K306" s="181">
        <f t="shared" si="89"/>
        <v>0</v>
      </c>
      <c r="L306" s="329"/>
      <c r="M306" s="13">
        <f t="shared" si="85"/>
        <v>0</v>
      </c>
      <c r="N306" s="13" t="str">
        <f t="shared" si="86"/>
        <v/>
      </c>
      <c r="O306" s="13" t="str">
        <f t="shared" si="87"/>
        <v/>
      </c>
    </row>
    <row r="307" spans="1:15" ht="25.5" x14ac:dyDescent="0.2">
      <c r="A307" s="27" t="s">
        <v>626</v>
      </c>
      <c r="B307" s="27" t="s">
        <v>519</v>
      </c>
      <c r="C307" s="178" t="s">
        <v>210</v>
      </c>
      <c r="D307" s="179" t="s">
        <v>14</v>
      </c>
      <c r="E307" s="180">
        <v>66.55</v>
      </c>
      <c r="F307" s="181">
        <v>91</v>
      </c>
      <c r="G307" s="181">
        <f t="shared" si="88"/>
        <v>6056.05</v>
      </c>
      <c r="H307" s="226">
        <v>91</v>
      </c>
      <c r="I307" s="183">
        <f t="shared" si="84"/>
        <v>6056.05</v>
      </c>
      <c r="J307" s="183">
        <f t="shared" si="89"/>
        <v>0</v>
      </c>
      <c r="K307" s="181">
        <f t="shared" si="89"/>
        <v>0</v>
      </c>
      <c r="L307" s="329"/>
      <c r="M307" s="13">
        <f t="shared" si="85"/>
        <v>0</v>
      </c>
      <c r="N307" s="13" t="str">
        <f t="shared" si="86"/>
        <v/>
      </c>
      <c r="O307" s="13" t="str">
        <f t="shared" si="87"/>
        <v/>
      </c>
    </row>
    <row r="308" spans="1:15" x14ac:dyDescent="0.2">
      <c r="A308" s="27" t="s">
        <v>627</v>
      </c>
      <c r="B308" s="27" t="s">
        <v>519</v>
      </c>
      <c r="C308" s="178" t="s">
        <v>211</v>
      </c>
      <c r="D308" s="179" t="s">
        <v>16</v>
      </c>
      <c r="E308" s="180">
        <v>81.31</v>
      </c>
      <c r="F308" s="181">
        <v>29.1</v>
      </c>
      <c r="G308" s="181">
        <f t="shared" si="88"/>
        <v>2366.12</v>
      </c>
      <c r="H308" s="226">
        <v>29.1</v>
      </c>
      <c r="I308" s="183">
        <f t="shared" si="84"/>
        <v>2366.12</v>
      </c>
      <c r="J308" s="183">
        <f t="shared" si="89"/>
        <v>0</v>
      </c>
      <c r="K308" s="181">
        <f t="shared" si="89"/>
        <v>0</v>
      </c>
      <c r="L308" s="329"/>
      <c r="M308" s="13">
        <f t="shared" si="85"/>
        <v>0</v>
      </c>
      <c r="N308" s="13" t="str">
        <f t="shared" si="86"/>
        <v/>
      </c>
      <c r="O308" s="13" t="str">
        <f t="shared" si="87"/>
        <v/>
      </c>
    </row>
    <row r="309" spans="1:15" ht="25.5" x14ac:dyDescent="0.2">
      <c r="A309" s="27" t="s">
        <v>628</v>
      </c>
      <c r="B309" s="27" t="s">
        <v>519</v>
      </c>
      <c r="C309" s="178" t="s">
        <v>68</v>
      </c>
      <c r="D309" s="179" t="s">
        <v>14</v>
      </c>
      <c r="E309" s="180">
        <v>757.36</v>
      </c>
      <c r="F309" s="181">
        <v>2.6</v>
      </c>
      <c r="G309" s="181">
        <f t="shared" si="88"/>
        <v>1969.14</v>
      </c>
      <c r="H309" s="226">
        <v>2.6</v>
      </c>
      <c r="I309" s="183">
        <f t="shared" si="84"/>
        <v>1969.14</v>
      </c>
      <c r="J309" s="183">
        <f t="shared" si="89"/>
        <v>0</v>
      </c>
      <c r="K309" s="181">
        <f t="shared" si="89"/>
        <v>0</v>
      </c>
      <c r="L309" s="329"/>
      <c r="M309" s="13">
        <f t="shared" si="85"/>
        <v>0</v>
      </c>
      <c r="N309" s="13" t="str">
        <f t="shared" si="86"/>
        <v/>
      </c>
      <c r="O309" s="13" t="str">
        <f t="shared" si="87"/>
        <v/>
      </c>
    </row>
    <row r="310" spans="1:15" x14ac:dyDescent="0.2">
      <c r="A310" s="27" t="s">
        <v>629</v>
      </c>
      <c r="B310" s="27" t="s">
        <v>519</v>
      </c>
      <c r="C310" s="178" t="s">
        <v>212</v>
      </c>
      <c r="D310" s="179" t="s">
        <v>16</v>
      </c>
      <c r="E310" s="180">
        <v>139.31</v>
      </c>
      <c r="F310" s="181">
        <v>6.3</v>
      </c>
      <c r="G310" s="181">
        <f t="shared" si="88"/>
        <v>877.65</v>
      </c>
      <c r="H310" s="226">
        <v>6.3000000000000007</v>
      </c>
      <c r="I310" s="183">
        <f t="shared" si="84"/>
        <v>877.65</v>
      </c>
      <c r="J310" s="183">
        <f t="shared" si="89"/>
        <v>0</v>
      </c>
      <c r="K310" s="181">
        <f t="shared" si="89"/>
        <v>0</v>
      </c>
      <c r="L310" s="329"/>
      <c r="M310" s="13">
        <f t="shared" si="85"/>
        <v>0</v>
      </c>
      <c r="N310" s="13" t="str">
        <f t="shared" si="86"/>
        <v/>
      </c>
      <c r="O310" s="13" t="str">
        <f t="shared" si="87"/>
        <v/>
      </c>
    </row>
    <row r="311" spans="1:15" x14ac:dyDescent="0.2">
      <c r="A311" s="27" t="s">
        <v>630</v>
      </c>
      <c r="B311" s="27"/>
      <c r="C311" s="172" t="s">
        <v>69</v>
      </c>
      <c r="D311" s="179"/>
      <c r="E311" s="180"/>
      <c r="F311" s="181"/>
      <c r="G311" s="175">
        <f>SUBTOTAL(9,G312:G317)</f>
        <v>8775.67</v>
      </c>
      <c r="H311" s="226">
        <v>0</v>
      </c>
      <c r="I311" s="174">
        <f>SUBTOTAL(9,I312:I317)</f>
        <v>8775.67</v>
      </c>
      <c r="J311" s="177"/>
      <c r="K311" s="174">
        <f>SUBTOTAL(9,K312:K317)</f>
        <v>0</v>
      </c>
      <c r="L311" s="328"/>
      <c r="M311" s="39">
        <f t="shared" si="85"/>
        <v>0</v>
      </c>
      <c r="N311" s="13" t="str">
        <f t="shared" si="86"/>
        <v/>
      </c>
      <c r="O311" s="13" t="str">
        <f t="shared" si="87"/>
        <v/>
      </c>
    </row>
    <row r="312" spans="1:15" x14ac:dyDescent="0.2">
      <c r="A312" s="27" t="s">
        <v>631</v>
      </c>
      <c r="B312" s="27" t="s">
        <v>519</v>
      </c>
      <c r="C312" s="178" t="s">
        <v>70</v>
      </c>
      <c r="D312" s="179" t="s">
        <v>19</v>
      </c>
      <c r="E312" s="180">
        <v>147.75</v>
      </c>
      <c r="F312" s="181">
        <v>1</v>
      </c>
      <c r="G312" s="181">
        <f t="shared" ref="G312:G317" si="90">ROUND(F312*E312,2)</f>
        <v>147.75</v>
      </c>
      <c r="H312" s="226">
        <v>1</v>
      </c>
      <c r="I312" s="183">
        <f t="shared" si="84"/>
        <v>147.75</v>
      </c>
      <c r="J312" s="183"/>
      <c r="K312" s="181">
        <f t="shared" ref="J312:K317" si="91">I312-G312</f>
        <v>0</v>
      </c>
      <c r="L312" s="329"/>
      <c r="M312" s="13">
        <f t="shared" si="85"/>
        <v>0</v>
      </c>
      <c r="N312" s="13" t="str">
        <f t="shared" si="86"/>
        <v/>
      </c>
      <c r="O312" s="13" t="str">
        <f t="shared" si="87"/>
        <v/>
      </c>
    </row>
    <row r="313" spans="1:15" x14ac:dyDescent="0.2">
      <c r="A313" s="27" t="s">
        <v>632</v>
      </c>
      <c r="B313" s="27" t="s">
        <v>519</v>
      </c>
      <c r="C313" s="178" t="s">
        <v>71</v>
      </c>
      <c r="D313" s="179" t="s">
        <v>19</v>
      </c>
      <c r="E313" s="180">
        <v>737.25</v>
      </c>
      <c r="F313" s="181">
        <v>2</v>
      </c>
      <c r="G313" s="181">
        <f t="shared" si="90"/>
        <v>1474.5</v>
      </c>
      <c r="H313" s="226">
        <v>2</v>
      </c>
      <c r="I313" s="183">
        <f t="shared" si="84"/>
        <v>1474.5</v>
      </c>
      <c r="J313" s="183"/>
      <c r="K313" s="181">
        <f t="shared" si="91"/>
        <v>0</v>
      </c>
      <c r="L313" s="329"/>
      <c r="M313" s="13">
        <f t="shared" si="85"/>
        <v>0</v>
      </c>
      <c r="N313" s="13" t="str">
        <f t="shared" si="86"/>
        <v/>
      </c>
      <c r="O313" s="13" t="str">
        <f t="shared" si="87"/>
        <v/>
      </c>
    </row>
    <row r="314" spans="1:15" ht="25.5" x14ac:dyDescent="0.2">
      <c r="A314" s="27" t="s">
        <v>633</v>
      </c>
      <c r="B314" s="27" t="s">
        <v>519</v>
      </c>
      <c r="C314" s="178" t="s">
        <v>72</v>
      </c>
      <c r="D314" s="179" t="s">
        <v>14</v>
      </c>
      <c r="E314" s="180">
        <v>22.59</v>
      </c>
      <c r="F314" s="181">
        <v>29.1</v>
      </c>
      <c r="G314" s="181">
        <f t="shared" si="90"/>
        <v>657.37</v>
      </c>
      <c r="H314" s="226">
        <v>29.1</v>
      </c>
      <c r="I314" s="183">
        <f t="shared" si="84"/>
        <v>657.37</v>
      </c>
      <c r="J314" s="183">
        <f t="shared" si="91"/>
        <v>0</v>
      </c>
      <c r="K314" s="181">
        <f t="shared" si="91"/>
        <v>0</v>
      </c>
      <c r="L314" s="329"/>
      <c r="M314" s="13">
        <f t="shared" si="85"/>
        <v>0</v>
      </c>
      <c r="N314" s="13" t="str">
        <f t="shared" si="86"/>
        <v/>
      </c>
      <c r="O314" s="13" t="str">
        <f t="shared" si="87"/>
        <v/>
      </c>
    </row>
    <row r="315" spans="1:15" ht="38.25" x14ac:dyDescent="0.2">
      <c r="A315" s="27" t="s">
        <v>634</v>
      </c>
      <c r="B315" s="27" t="s">
        <v>519</v>
      </c>
      <c r="C315" s="178" t="s">
        <v>467</v>
      </c>
      <c r="D315" s="179" t="s">
        <v>14</v>
      </c>
      <c r="E315" s="180">
        <v>183.32</v>
      </c>
      <c r="F315" s="181">
        <v>29.1</v>
      </c>
      <c r="G315" s="181">
        <f t="shared" si="90"/>
        <v>5334.61</v>
      </c>
      <c r="H315" s="226">
        <v>29.1</v>
      </c>
      <c r="I315" s="183">
        <f t="shared" si="84"/>
        <v>5334.61</v>
      </c>
      <c r="J315" s="183">
        <f t="shared" si="91"/>
        <v>0</v>
      </c>
      <c r="K315" s="181">
        <f t="shared" si="91"/>
        <v>0</v>
      </c>
      <c r="L315" s="329"/>
      <c r="M315" s="13">
        <f t="shared" si="85"/>
        <v>0</v>
      </c>
      <c r="N315" s="13" t="str">
        <f t="shared" si="86"/>
        <v/>
      </c>
      <c r="O315" s="13" t="str">
        <f t="shared" si="87"/>
        <v/>
      </c>
    </row>
    <row r="316" spans="1:15" ht="25.5" x14ac:dyDescent="0.2">
      <c r="A316" s="27" t="s">
        <v>635</v>
      </c>
      <c r="B316" s="27" t="s">
        <v>519</v>
      </c>
      <c r="C316" s="178" t="s">
        <v>213</v>
      </c>
      <c r="D316" s="179" t="s">
        <v>16</v>
      </c>
      <c r="E316" s="180">
        <v>40.28</v>
      </c>
      <c r="F316" s="181">
        <v>15</v>
      </c>
      <c r="G316" s="181">
        <f t="shared" si="90"/>
        <v>604.20000000000005</v>
      </c>
      <c r="H316" s="226">
        <v>15.000000000000004</v>
      </c>
      <c r="I316" s="183">
        <f t="shared" si="84"/>
        <v>604.20000000000005</v>
      </c>
      <c r="J316" s="183">
        <f t="shared" si="91"/>
        <v>0</v>
      </c>
      <c r="K316" s="181">
        <f t="shared" si="91"/>
        <v>0</v>
      </c>
      <c r="L316" s="329"/>
      <c r="M316" s="13">
        <f t="shared" si="85"/>
        <v>0</v>
      </c>
      <c r="N316" s="13" t="str">
        <f t="shared" si="86"/>
        <v/>
      </c>
      <c r="O316" s="13" t="str">
        <f t="shared" si="87"/>
        <v/>
      </c>
    </row>
    <row r="317" spans="1:15" x14ac:dyDescent="0.2">
      <c r="A317" s="27" t="s">
        <v>636</v>
      </c>
      <c r="B317" s="27" t="s">
        <v>519</v>
      </c>
      <c r="C317" s="178" t="s">
        <v>74</v>
      </c>
      <c r="D317" s="179" t="s">
        <v>16</v>
      </c>
      <c r="E317" s="180">
        <v>139.31</v>
      </c>
      <c r="F317" s="181">
        <v>4</v>
      </c>
      <c r="G317" s="181">
        <f t="shared" si="90"/>
        <v>557.24</v>
      </c>
      <c r="H317" s="226">
        <v>4</v>
      </c>
      <c r="I317" s="183">
        <f t="shared" si="84"/>
        <v>557.24</v>
      </c>
      <c r="J317" s="183">
        <f t="shared" si="91"/>
        <v>0</v>
      </c>
      <c r="K317" s="181">
        <f t="shared" si="91"/>
        <v>0</v>
      </c>
      <c r="L317" s="329"/>
      <c r="M317" s="13">
        <f t="shared" si="85"/>
        <v>0</v>
      </c>
      <c r="N317" s="13" t="str">
        <f t="shared" si="86"/>
        <v/>
      </c>
      <c r="O317" s="13" t="str">
        <f t="shared" si="87"/>
        <v/>
      </c>
    </row>
    <row r="318" spans="1:15" x14ac:dyDescent="0.2">
      <c r="A318" s="27" t="s">
        <v>331</v>
      </c>
      <c r="B318" s="27"/>
      <c r="C318" s="172" t="s">
        <v>214</v>
      </c>
      <c r="D318" s="179"/>
      <c r="E318" s="180"/>
      <c r="F318" s="181"/>
      <c r="G318" s="175">
        <f>SUBTOTAL(9,G319)</f>
        <v>636.5</v>
      </c>
      <c r="H318" s="197"/>
      <c r="I318" s="174">
        <f>SUBTOTAL(9,I319)</f>
        <v>636.5</v>
      </c>
      <c r="J318" s="177"/>
      <c r="K318" s="174">
        <f>SUBTOTAL(9,K319)</f>
        <v>0</v>
      </c>
      <c r="L318" s="328"/>
      <c r="M318" s="39">
        <f t="shared" si="85"/>
        <v>0</v>
      </c>
      <c r="N318" s="13" t="str">
        <f t="shared" si="86"/>
        <v/>
      </c>
      <c r="O318" s="13" t="str">
        <f t="shared" si="87"/>
        <v/>
      </c>
    </row>
    <row r="319" spans="1:15" x14ac:dyDescent="0.2">
      <c r="A319" s="28" t="s">
        <v>475</v>
      </c>
      <c r="B319" s="27" t="s">
        <v>519</v>
      </c>
      <c r="C319" s="178" t="s">
        <v>215</v>
      </c>
      <c r="D319" s="179" t="s">
        <v>14</v>
      </c>
      <c r="E319" s="180">
        <v>144.33000000000001</v>
      </c>
      <c r="F319" s="181">
        <v>4.41</v>
      </c>
      <c r="G319" s="181">
        <f>ROUND(F319*E319,2)</f>
        <v>636.5</v>
      </c>
      <c r="H319" s="197">
        <v>4.41</v>
      </c>
      <c r="I319" s="183">
        <f t="shared" si="84"/>
        <v>636.5</v>
      </c>
      <c r="J319" s="183">
        <f>H319-F319</f>
        <v>0</v>
      </c>
      <c r="K319" s="199">
        <f t="shared" ref="K319" si="92">I319-G319</f>
        <v>0</v>
      </c>
      <c r="L319" s="332"/>
      <c r="M319" s="53">
        <f t="shared" si="85"/>
        <v>0</v>
      </c>
      <c r="N319" s="13" t="str">
        <f t="shared" si="86"/>
        <v/>
      </c>
      <c r="O319" s="13" t="str">
        <f t="shared" si="87"/>
        <v/>
      </c>
    </row>
    <row r="320" spans="1:15" x14ac:dyDescent="0.2">
      <c r="A320" s="27" t="s">
        <v>382</v>
      </c>
      <c r="B320" s="27"/>
      <c r="C320" s="172" t="s">
        <v>111</v>
      </c>
      <c r="D320" s="179"/>
      <c r="E320" s="180"/>
      <c r="F320" s="181"/>
      <c r="G320" s="175">
        <f>SUBTOTAL(9,G321:G325)</f>
        <v>13211.060000000001</v>
      </c>
      <c r="H320" s="197"/>
      <c r="I320" s="174">
        <f>SUBTOTAL(9,I321:I325)</f>
        <v>13211.060000000001</v>
      </c>
      <c r="J320" s="177"/>
      <c r="K320" s="174">
        <f>SUBTOTAL(9,K321:K325)</f>
        <v>0</v>
      </c>
      <c r="L320" s="328"/>
      <c r="M320" s="39">
        <f t="shared" si="85"/>
        <v>0</v>
      </c>
      <c r="N320" s="13" t="str">
        <f t="shared" si="86"/>
        <v/>
      </c>
      <c r="O320" s="13" t="str">
        <f t="shared" si="87"/>
        <v/>
      </c>
    </row>
    <row r="321" spans="1:15" x14ac:dyDescent="0.2">
      <c r="A321" s="28" t="s">
        <v>476</v>
      </c>
      <c r="B321" s="27" t="s">
        <v>519</v>
      </c>
      <c r="C321" s="178" t="s">
        <v>112</v>
      </c>
      <c r="D321" s="179" t="s">
        <v>14</v>
      </c>
      <c r="E321" s="180">
        <v>11.59</v>
      </c>
      <c r="F321" s="181">
        <v>76.430000000000007</v>
      </c>
      <c r="G321" s="181">
        <f>ROUND(F321*E321,2)</f>
        <v>885.82</v>
      </c>
      <c r="H321" s="197">
        <v>76.430000000000007</v>
      </c>
      <c r="I321" s="183">
        <f t="shared" si="84"/>
        <v>885.82</v>
      </c>
      <c r="J321" s="183">
        <f t="shared" ref="J321:K325" si="93">H321-F321</f>
        <v>0</v>
      </c>
      <c r="K321" s="181">
        <f t="shared" si="93"/>
        <v>0</v>
      </c>
      <c r="L321" s="329"/>
      <c r="M321" s="13">
        <f t="shared" si="85"/>
        <v>0</v>
      </c>
      <c r="N321" s="13" t="str">
        <f t="shared" si="86"/>
        <v/>
      </c>
      <c r="O321" s="13" t="str">
        <f t="shared" si="87"/>
        <v/>
      </c>
    </row>
    <row r="322" spans="1:15" x14ac:dyDescent="0.2">
      <c r="A322" s="28" t="s">
        <v>477</v>
      </c>
      <c r="B322" s="27" t="s">
        <v>519</v>
      </c>
      <c r="C322" s="178" t="s">
        <v>113</v>
      </c>
      <c r="D322" s="179" t="s">
        <v>14</v>
      </c>
      <c r="E322" s="180">
        <v>23.02</v>
      </c>
      <c r="F322" s="181">
        <v>368.6</v>
      </c>
      <c r="G322" s="181">
        <f>ROUND(F322*E322,2)</f>
        <v>8485.17</v>
      </c>
      <c r="H322" s="197">
        <v>368.6</v>
      </c>
      <c r="I322" s="183">
        <f t="shared" si="84"/>
        <v>8485.17</v>
      </c>
      <c r="J322" s="183">
        <f t="shared" si="93"/>
        <v>0</v>
      </c>
      <c r="K322" s="181">
        <f t="shared" si="93"/>
        <v>0</v>
      </c>
      <c r="L322" s="329"/>
      <c r="M322" s="13">
        <f t="shared" si="85"/>
        <v>0</v>
      </c>
      <c r="N322" s="13" t="str">
        <f t="shared" si="86"/>
        <v/>
      </c>
      <c r="O322" s="13" t="str">
        <f t="shared" si="87"/>
        <v/>
      </c>
    </row>
    <row r="323" spans="1:15" x14ac:dyDescent="0.2">
      <c r="A323" s="28" t="s">
        <v>478</v>
      </c>
      <c r="B323" s="27" t="s">
        <v>519</v>
      </c>
      <c r="C323" s="178" t="s">
        <v>114</v>
      </c>
      <c r="D323" s="179" t="s">
        <v>14</v>
      </c>
      <c r="E323" s="180">
        <v>11.59</v>
      </c>
      <c r="F323" s="181">
        <v>9.4499999999999993</v>
      </c>
      <c r="G323" s="181">
        <f>ROUND(F323*E323,2)</f>
        <v>109.53</v>
      </c>
      <c r="H323" s="197">
        <v>9.4499999999999993</v>
      </c>
      <c r="I323" s="183">
        <f t="shared" si="84"/>
        <v>109.53</v>
      </c>
      <c r="J323" s="183">
        <f t="shared" si="93"/>
        <v>0</v>
      </c>
      <c r="K323" s="181">
        <f t="shared" si="93"/>
        <v>0</v>
      </c>
      <c r="L323" s="329"/>
      <c r="M323" s="13">
        <f t="shared" si="85"/>
        <v>0</v>
      </c>
      <c r="N323" s="13" t="str">
        <f t="shared" si="86"/>
        <v/>
      </c>
      <c r="O323" s="13" t="str">
        <f t="shared" si="87"/>
        <v/>
      </c>
    </row>
    <row r="324" spans="1:15" x14ac:dyDescent="0.2">
      <c r="A324" s="28" t="s">
        <v>479</v>
      </c>
      <c r="B324" s="27" t="s">
        <v>519</v>
      </c>
      <c r="C324" s="178" t="s">
        <v>115</v>
      </c>
      <c r="D324" s="179" t="s">
        <v>14</v>
      </c>
      <c r="E324" s="180">
        <v>24.99</v>
      </c>
      <c r="F324" s="181">
        <v>9.4499999999999993</v>
      </c>
      <c r="G324" s="181">
        <f>ROUND(F324*E324,2)</f>
        <v>236.16</v>
      </c>
      <c r="H324" s="197">
        <v>9.4499999999999993</v>
      </c>
      <c r="I324" s="183">
        <f t="shared" si="84"/>
        <v>236.16</v>
      </c>
      <c r="J324" s="183">
        <f t="shared" si="93"/>
        <v>0</v>
      </c>
      <c r="K324" s="181">
        <f t="shared" si="93"/>
        <v>0</v>
      </c>
      <c r="L324" s="329"/>
      <c r="M324" s="13">
        <f t="shared" si="85"/>
        <v>0</v>
      </c>
      <c r="N324" s="13" t="str">
        <f t="shared" si="86"/>
        <v/>
      </c>
      <c r="O324" s="13" t="str">
        <f t="shared" si="87"/>
        <v/>
      </c>
    </row>
    <row r="325" spans="1:15" x14ac:dyDescent="0.2">
      <c r="A325" s="28" t="s">
        <v>480</v>
      </c>
      <c r="B325" s="27" t="s">
        <v>519</v>
      </c>
      <c r="C325" s="178" t="s">
        <v>116</v>
      </c>
      <c r="D325" s="179" t="s">
        <v>14</v>
      </c>
      <c r="E325" s="180">
        <v>37.97</v>
      </c>
      <c r="F325" s="181">
        <v>92.03</v>
      </c>
      <c r="G325" s="181">
        <f>ROUND(F325*E325,2)</f>
        <v>3494.38</v>
      </c>
      <c r="H325" s="197">
        <v>92.03</v>
      </c>
      <c r="I325" s="183">
        <f t="shared" si="84"/>
        <v>3494.38</v>
      </c>
      <c r="J325" s="183">
        <f t="shared" si="93"/>
        <v>0</v>
      </c>
      <c r="K325" s="181">
        <f t="shared" si="93"/>
        <v>0</v>
      </c>
      <c r="L325" s="329"/>
      <c r="M325" s="13">
        <f t="shared" si="85"/>
        <v>0</v>
      </c>
      <c r="N325" s="13" t="str">
        <f t="shared" si="86"/>
        <v/>
      </c>
      <c r="O325" s="13" t="str">
        <f t="shared" si="87"/>
        <v/>
      </c>
    </row>
    <row r="326" spans="1:15" x14ac:dyDescent="0.2">
      <c r="A326" s="28"/>
      <c r="B326" s="27"/>
      <c r="C326" s="178"/>
      <c r="D326" s="179"/>
      <c r="E326" s="180"/>
      <c r="F326" s="181"/>
      <c r="G326" s="181"/>
      <c r="H326" s="197"/>
      <c r="I326" s="183"/>
      <c r="J326" s="183"/>
      <c r="K326" s="181"/>
      <c r="L326" s="329"/>
      <c r="M326" s="13"/>
      <c r="N326" s="13"/>
      <c r="O326" s="13"/>
    </row>
    <row r="327" spans="1:15" x14ac:dyDescent="0.2">
      <c r="A327" s="26">
        <v>2</v>
      </c>
      <c r="B327" s="26"/>
      <c r="C327" s="172" t="s">
        <v>637</v>
      </c>
      <c r="D327" s="191"/>
      <c r="E327" s="192"/>
      <c r="F327" s="193"/>
      <c r="G327" s="175">
        <f>SUBTOTAL(9,G328:G369)</f>
        <v>177299.53999999995</v>
      </c>
      <c r="H327" s="194"/>
      <c r="I327" s="174">
        <f>SUBTOTAL(9,I328:I369)</f>
        <v>177299.53999999995</v>
      </c>
      <c r="J327" s="177"/>
      <c r="K327" s="175">
        <f>SUBTOTAL(9,K328:K369)</f>
        <v>0</v>
      </c>
      <c r="L327" s="328"/>
      <c r="M327" s="39"/>
      <c r="N327" s="13" t="str">
        <f t="shared" si="86"/>
        <v/>
      </c>
      <c r="O327" s="13" t="str">
        <f t="shared" si="87"/>
        <v/>
      </c>
    </row>
    <row r="328" spans="1:15" x14ac:dyDescent="0.2">
      <c r="A328" s="27" t="s">
        <v>332</v>
      </c>
      <c r="B328" s="27"/>
      <c r="C328" s="172" t="s">
        <v>38</v>
      </c>
      <c r="D328" s="179"/>
      <c r="E328" s="180"/>
      <c r="F328" s="181"/>
      <c r="G328" s="175">
        <f>SUBTOTAL(9,G329:G340)</f>
        <v>21182.370000000003</v>
      </c>
      <c r="H328" s="197"/>
      <c r="I328" s="174">
        <f>SUBTOTAL(9,I329:I340)</f>
        <v>21182.370000000003</v>
      </c>
      <c r="J328" s="177"/>
      <c r="K328" s="175">
        <f>SUBTOTAL(9,K329:K340)</f>
        <v>0</v>
      </c>
      <c r="L328" s="328"/>
      <c r="M328" s="39"/>
      <c r="N328" s="13" t="str">
        <f t="shared" si="86"/>
        <v/>
      </c>
      <c r="O328" s="13" t="str">
        <f t="shared" si="87"/>
        <v/>
      </c>
    </row>
    <row r="329" spans="1:15" x14ac:dyDescent="0.2">
      <c r="A329" s="27" t="s">
        <v>481</v>
      </c>
      <c r="B329" s="27" t="s">
        <v>519</v>
      </c>
      <c r="C329" s="178" t="s">
        <v>216</v>
      </c>
      <c r="D329" s="179" t="s">
        <v>14</v>
      </c>
      <c r="E329" s="180">
        <v>6.2</v>
      </c>
      <c r="F329" s="181">
        <v>261.02999999999997</v>
      </c>
      <c r="G329" s="181">
        <f t="shared" ref="G329:G340" si="94">ROUND(F329*E329,2)</f>
        <v>1618.39</v>
      </c>
      <c r="H329" s="197">
        <v>261.02999999999997</v>
      </c>
      <c r="I329" s="183">
        <f t="shared" si="84"/>
        <v>1618.39</v>
      </c>
      <c r="J329" s="183">
        <f t="shared" ref="J329:K340" si="95">H329-F329</f>
        <v>0</v>
      </c>
      <c r="K329" s="181">
        <f t="shared" si="95"/>
        <v>0</v>
      </c>
      <c r="L329" s="329"/>
      <c r="M329" s="39"/>
      <c r="N329" s="13" t="str">
        <f t="shared" si="86"/>
        <v/>
      </c>
      <c r="O329" s="13" t="str">
        <f t="shared" si="87"/>
        <v/>
      </c>
    </row>
    <row r="330" spans="1:15" x14ac:dyDescent="0.2">
      <c r="A330" s="27" t="s">
        <v>482</v>
      </c>
      <c r="B330" s="27" t="s">
        <v>519</v>
      </c>
      <c r="C330" s="178" t="s">
        <v>217</v>
      </c>
      <c r="D330" s="179" t="s">
        <v>16</v>
      </c>
      <c r="E330" s="180">
        <v>7.75</v>
      </c>
      <c r="F330" s="181">
        <v>34.299999999999997</v>
      </c>
      <c r="G330" s="181">
        <f t="shared" si="94"/>
        <v>265.83</v>
      </c>
      <c r="H330" s="197">
        <v>34.299999999999997</v>
      </c>
      <c r="I330" s="183">
        <f t="shared" si="84"/>
        <v>265.83</v>
      </c>
      <c r="J330" s="183">
        <f t="shared" si="95"/>
        <v>0</v>
      </c>
      <c r="K330" s="181">
        <f t="shared" si="95"/>
        <v>0</v>
      </c>
      <c r="L330" s="329"/>
      <c r="M330" s="39"/>
      <c r="N330" s="13" t="str">
        <f t="shared" si="86"/>
        <v/>
      </c>
      <c r="O330" s="13" t="str">
        <f t="shared" si="87"/>
        <v/>
      </c>
    </row>
    <row r="331" spans="1:15" x14ac:dyDescent="0.2">
      <c r="A331" s="27" t="s">
        <v>483</v>
      </c>
      <c r="B331" s="27" t="s">
        <v>519</v>
      </c>
      <c r="C331" s="178" t="s">
        <v>218</v>
      </c>
      <c r="D331" s="179" t="s">
        <v>14</v>
      </c>
      <c r="E331" s="180">
        <v>15.48</v>
      </c>
      <c r="F331" s="181">
        <v>261.02999999999997</v>
      </c>
      <c r="G331" s="181">
        <f t="shared" si="94"/>
        <v>4040.74</v>
      </c>
      <c r="H331" s="197">
        <v>261.02999999999997</v>
      </c>
      <c r="I331" s="183">
        <f t="shared" si="84"/>
        <v>4040.74</v>
      </c>
      <c r="J331" s="183">
        <f t="shared" si="95"/>
        <v>0</v>
      </c>
      <c r="K331" s="181">
        <f t="shared" si="95"/>
        <v>0</v>
      </c>
      <c r="L331" s="329"/>
      <c r="M331" s="39"/>
      <c r="N331" s="13" t="str">
        <f t="shared" si="86"/>
        <v/>
      </c>
      <c r="O331" s="13" t="str">
        <f t="shared" si="87"/>
        <v/>
      </c>
    </row>
    <row r="332" spans="1:15" x14ac:dyDescent="0.2">
      <c r="A332" s="27" t="s">
        <v>484</v>
      </c>
      <c r="B332" s="27" t="s">
        <v>519</v>
      </c>
      <c r="C332" s="178" t="s">
        <v>219</v>
      </c>
      <c r="D332" s="179" t="s">
        <v>16</v>
      </c>
      <c r="E332" s="180">
        <v>6.2</v>
      </c>
      <c r="F332" s="181">
        <v>150</v>
      </c>
      <c r="G332" s="181">
        <f t="shared" si="94"/>
        <v>930</v>
      </c>
      <c r="H332" s="197">
        <v>150</v>
      </c>
      <c r="I332" s="183">
        <f t="shared" si="84"/>
        <v>930</v>
      </c>
      <c r="J332" s="183">
        <f t="shared" si="95"/>
        <v>0</v>
      </c>
      <c r="K332" s="181">
        <f t="shared" si="95"/>
        <v>0</v>
      </c>
      <c r="L332" s="329"/>
      <c r="M332" s="39">
        <f t="shared" si="85"/>
        <v>0</v>
      </c>
      <c r="N332" s="13" t="str">
        <f t="shared" si="86"/>
        <v/>
      </c>
      <c r="O332" s="13" t="str">
        <f t="shared" si="87"/>
        <v/>
      </c>
    </row>
    <row r="333" spans="1:15" ht="25.5" x14ac:dyDescent="0.2">
      <c r="A333" s="27" t="s">
        <v>485</v>
      </c>
      <c r="B333" s="27" t="s">
        <v>519</v>
      </c>
      <c r="C333" s="178" t="s">
        <v>220</v>
      </c>
      <c r="D333" s="179" t="s">
        <v>57</v>
      </c>
      <c r="E333" s="180">
        <v>1526.08</v>
      </c>
      <c r="F333" s="181">
        <v>1</v>
      </c>
      <c r="G333" s="181">
        <f t="shared" si="94"/>
        <v>1526.08</v>
      </c>
      <c r="H333" s="197">
        <v>1</v>
      </c>
      <c r="I333" s="183">
        <f t="shared" si="84"/>
        <v>1526.08</v>
      </c>
      <c r="J333" s="183">
        <f t="shared" si="95"/>
        <v>0</v>
      </c>
      <c r="K333" s="181">
        <f t="shared" si="95"/>
        <v>0</v>
      </c>
      <c r="L333" s="329"/>
      <c r="M333" s="39">
        <f t="shared" ref="M333:M369" si="96">I333-G333-K333</f>
        <v>0</v>
      </c>
      <c r="N333" s="13" t="str">
        <f t="shared" si="86"/>
        <v/>
      </c>
      <c r="O333" s="13" t="str">
        <f t="shared" si="87"/>
        <v/>
      </c>
    </row>
    <row r="334" spans="1:15" x14ac:dyDescent="0.2">
      <c r="A334" s="27" t="s">
        <v>486</v>
      </c>
      <c r="B334" s="27" t="s">
        <v>519</v>
      </c>
      <c r="C334" s="178" t="s">
        <v>221</v>
      </c>
      <c r="D334" s="179" t="s">
        <v>14</v>
      </c>
      <c r="E334" s="180">
        <v>4.6399999999999997</v>
      </c>
      <c r="F334" s="181">
        <v>103</v>
      </c>
      <c r="G334" s="181">
        <f t="shared" si="94"/>
        <v>477.92</v>
      </c>
      <c r="H334" s="197">
        <v>103</v>
      </c>
      <c r="I334" s="183">
        <f t="shared" si="84"/>
        <v>477.92</v>
      </c>
      <c r="J334" s="183">
        <f t="shared" si="95"/>
        <v>0</v>
      </c>
      <c r="K334" s="181">
        <f t="shared" si="95"/>
        <v>0</v>
      </c>
      <c r="L334" s="329"/>
      <c r="M334" s="39">
        <f t="shared" si="96"/>
        <v>0</v>
      </c>
      <c r="N334" s="13" t="str">
        <f t="shared" si="86"/>
        <v/>
      </c>
      <c r="O334" s="13" t="str">
        <f t="shared" si="87"/>
        <v/>
      </c>
    </row>
    <row r="335" spans="1:15" x14ac:dyDescent="0.2">
      <c r="A335" s="27" t="s">
        <v>487</v>
      </c>
      <c r="B335" s="27" t="s">
        <v>519</v>
      </c>
      <c r="C335" s="178" t="s">
        <v>168</v>
      </c>
      <c r="D335" s="179" t="s">
        <v>14</v>
      </c>
      <c r="E335" s="180">
        <v>24.07</v>
      </c>
      <c r="F335" s="181">
        <v>12.9</v>
      </c>
      <c r="G335" s="181">
        <f t="shared" si="94"/>
        <v>310.5</v>
      </c>
      <c r="H335" s="197">
        <v>12.9</v>
      </c>
      <c r="I335" s="183">
        <f t="shared" si="84"/>
        <v>310.5</v>
      </c>
      <c r="J335" s="183">
        <f t="shared" si="95"/>
        <v>0</v>
      </c>
      <c r="K335" s="181">
        <f t="shared" si="95"/>
        <v>0</v>
      </c>
      <c r="L335" s="329"/>
      <c r="M335" s="39">
        <f t="shared" si="96"/>
        <v>0</v>
      </c>
      <c r="N335" s="13" t="str">
        <f t="shared" si="86"/>
        <v/>
      </c>
      <c r="O335" s="13" t="str">
        <f t="shared" si="87"/>
        <v/>
      </c>
    </row>
    <row r="336" spans="1:15" x14ac:dyDescent="0.2">
      <c r="A336" s="27" t="s">
        <v>488</v>
      </c>
      <c r="B336" s="27" t="s">
        <v>519</v>
      </c>
      <c r="C336" s="178" t="s">
        <v>222</v>
      </c>
      <c r="D336" s="179" t="s">
        <v>14</v>
      </c>
      <c r="E336" s="180">
        <v>4.6399999999999997</v>
      </c>
      <c r="F336" s="181">
        <v>60.66</v>
      </c>
      <c r="G336" s="181">
        <f t="shared" si="94"/>
        <v>281.45999999999998</v>
      </c>
      <c r="H336" s="197">
        <v>60.66</v>
      </c>
      <c r="I336" s="183">
        <f t="shared" si="84"/>
        <v>281.45999999999998</v>
      </c>
      <c r="J336" s="183">
        <f t="shared" si="95"/>
        <v>0</v>
      </c>
      <c r="K336" s="181">
        <f t="shared" si="95"/>
        <v>0</v>
      </c>
      <c r="L336" s="329"/>
      <c r="M336" s="39">
        <f t="shared" si="96"/>
        <v>0</v>
      </c>
      <c r="N336" s="13" t="str">
        <f t="shared" ref="N336:N369" si="97">IF($D336="","",IF($K336&gt;0,$K336,""))</f>
        <v/>
      </c>
      <c r="O336" s="13" t="str">
        <f t="shared" ref="O336:O369" si="98">IF($D336="","",IF($K336&lt;0,$K336,""))</f>
        <v/>
      </c>
    </row>
    <row r="337" spans="1:17" x14ac:dyDescent="0.2">
      <c r="A337" s="27" t="s">
        <v>489</v>
      </c>
      <c r="B337" s="27" t="s">
        <v>519</v>
      </c>
      <c r="C337" s="178" t="s">
        <v>223</v>
      </c>
      <c r="D337" s="179" t="s">
        <v>14</v>
      </c>
      <c r="E337" s="180">
        <v>20.63</v>
      </c>
      <c r="F337" s="181">
        <v>42.5</v>
      </c>
      <c r="G337" s="181">
        <f t="shared" si="94"/>
        <v>876.78</v>
      </c>
      <c r="H337" s="197">
        <v>42.5</v>
      </c>
      <c r="I337" s="183">
        <f t="shared" si="84"/>
        <v>876.78</v>
      </c>
      <c r="J337" s="183">
        <f t="shared" si="95"/>
        <v>0</v>
      </c>
      <c r="K337" s="181">
        <f t="shared" si="95"/>
        <v>0</v>
      </c>
      <c r="L337" s="329"/>
      <c r="M337" s="39">
        <f t="shared" si="96"/>
        <v>0</v>
      </c>
      <c r="N337" s="13" t="str">
        <f t="shared" si="97"/>
        <v/>
      </c>
      <c r="O337" s="13" t="str">
        <f t="shared" si="98"/>
        <v/>
      </c>
    </row>
    <row r="338" spans="1:17" x14ac:dyDescent="0.2">
      <c r="A338" s="27" t="s">
        <v>490</v>
      </c>
      <c r="B338" s="27" t="s">
        <v>519</v>
      </c>
      <c r="C338" s="178" t="s">
        <v>34</v>
      </c>
      <c r="D338" s="179" t="s">
        <v>35</v>
      </c>
      <c r="E338" s="180">
        <v>19.77</v>
      </c>
      <c r="F338" s="181">
        <v>100</v>
      </c>
      <c r="G338" s="181">
        <f t="shared" si="94"/>
        <v>1977</v>
      </c>
      <c r="H338" s="197">
        <v>100</v>
      </c>
      <c r="I338" s="183">
        <f t="shared" si="84"/>
        <v>1977</v>
      </c>
      <c r="J338" s="183">
        <f t="shared" si="95"/>
        <v>0</v>
      </c>
      <c r="K338" s="181">
        <f t="shared" si="95"/>
        <v>0</v>
      </c>
      <c r="L338" s="329"/>
      <c r="M338" s="39">
        <f t="shared" si="96"/>
        <v>0</v>
      </c>
      <c r="N338" s="13" t="str">
        <f t="shared" si="97"/>
        <v/>
      </c>
      <c r="O338" s="13" t="str">
        <f t="shared" si="98"/>
        <v/>
      </c>
    </row>
    <row r="339" spans="1:17" x14ac:dyDescent="0.2">
      <c r="A339" s="27" t="s">
        <v>491</v>
      </c>
      <c r="B339" s="27" t="s">
        <v>519</v>
      </c>
      <c r="C339" s="178" t="s">
        <v>36</v>
      </c>
      <c r="D339" s="179" t="s">
        <v>16</v>
      </c>
      <c r="E339" s="180">
        <v>8.23</v>
      </c>
      <c r="F339" s="181">
        <v>100</v>
      </c>
      <c r="G339" s="181">
        <f t="shared" si="94"/>
        <v>823</v>
      </c>
      <c r="H339" s="197">
        <v>100</v>
      </c>
      <c r="I339" s="183">
        <f t="shared" si="84"/>
        <v>823</v>
      </c>
      <c r="J339" s="183">
        <f t="shared" si="95"/>
        <v>0</v>
      </c>
      <c r="K339" s="181">
        <f t="shared" si="95"/>
        <v>0</v>
      </c>
      <c r="L339" s="329"/>
      <c r="M339" s="39">
        <f t="shared" si="96"/>
        <v>0</v>
      </c>
      <c r="N339" s="13" t="str">
        <f t="shared" si="97"/>
        <v/>
      </c>
      <c r="O339" s="13" t="str">
        <f t="shared" si="98"/>
        <v/>
      </c>
    </row>
    <row r="340" spans="1:17" ht="25.5" x14ac:dyDescent="0.2">
      <c r="A340" s="27" t="s">
        <v>492</v>
      </c>
      <c r="B340" s="27" t="s">
        <v>519</v>
      </c>
      <c r="C340" s="178" t="s">
        <v>22</v>
      </c>
      <c r="D340" s="179" t="s">
        <v>19</v>
      </c>
      <c r="E340" s="180">
        <v>108.7</v>
      </c>
      <c r="F340" s="181">
        <v>74.099999999999994</v>
      </c>
      <c r="G340" s="181">
        <f t="shared" si="94"/>
        <v>8054.67</v>
      </c>
      <c r="H340" s="197">
        <v>74.099999999999994</v>
      </c>
      <c r="I340" s="183">
        <f t="shared" si="84"/>
        <v>8054.67</v>
      </c>
      <c r="J340" s="183">
        <f t="shared" si="95"/>
        <v>0</v>
      </c>
      <c r="K340" s="181">
        <f t="shared" si="95"/>
        <v>0</v>
      </c>
      <c r="L340" s="329"/>
      <c r="M340" s="39">
        <f t="shared" si="96"/>
        <v>0</v>
      </c>
      <c r="N340" s="13" t="str">
        <f t="shared" si="97"/>
        <v/>
      </c>
      <c r="O340" s="13" t="str">
        <f t="shared" si="98"/>
        <v/>
      </c>
    </row>
    <row r="341" spans="1:17" x14ac:dyDescent="0.2">
      <c r="A341" s="27" t="s">
        <v>323</v>
      </c>
      <c r="B341" s="27"/>
      <c r="C341" s="172" t="s">
        <v>224</v>
      </c>
      <c r="D341" s="179"/>
      <c r="E341" s="180"/>
      <c r="F341" s="181"/>
      <c r="G341" s="175">
        <f>SUBTOTAL(9,G342:G342)</f>
        <v>886.23</v>
      </c>
      <c r="H341" s="197"/>
      <c r="I341" s="174">
        <f>SUBTOTAL(9,I342:I342)</f>
        <v>886.23</v>
      </c>
      <c r="J341" s="177"/>
      <c r="K341" s="174">
        <f>SUBTOTAL(9,K342:K342)</f>
        <v>0</v>
      </c>
      <c r="L341" s="328"/>
      <c r="M341" s="39">
        <f t="shared" si="96"/>
        <v>0</v>
      </c>
      <c r="N341" s="13" t="str">
        <f t="shared" si="97"/>
        <v/>
      </c>
      <c r="O341" s="13" t="str">
        <f t="shared" si="98"/>
        <v/>
      </c>
    </row>
    <row r="342" spans="1:17" x14ac:dyDescent="0.2">
      <c r="A342" s="28" t="s">
        <v>493</v>
      </c>
      <c r="B342" s="27" t="s">
        <v>519</v>
      </c>
      <c r="C342" s="178" t="s">
        <v>50</v>
      </c>
      <c r="D342" s="179" t="s">
        <v>14</v>
      </c>
      <c r="E342" s="180">
        <v>68.7</v>
      </c>
      <c r="F342" s="181">
        <v>12.9</v>
      </c>
      <c r="G342" s="181">
        <f>ROUND(F342*E342,2)</f>
        <v>886.23</v>
      </c>
      <c r="H342" s="197">
        <v>12.9</v>
      </c>
      <c r="I342" s="183">
        <f t="shared" ref="I342:I395" si="99">ROUND(H342*E342,2)</f>
        <v>886.23</v>
      </c>
      <c r="J342" s="183">
        <f t="shared" ref="J342:K342" si="100">H342-F342</f>
        <v>0</v>
      </c>
      <c r="K342" s="181">
        <f t="shared" si="100"/>
        <v>0</v>
      </c>
      <c r="L342" s="329"/>
      <c r="M342" s="39">
        <f t="shared" si="96"/>
        <v>0</v>
      </c>
      <c r="N342" s="13" t="str">
        <f t="shared" si="97"/>
        <v/>
      </c>
      <c r="O342" s="13" t="str">
        <f t="shared" si="98"/>
        <v/>
      </c>
    </row>
    <row r="343" spans="1:17" x14ac:dyDescent="0.2">
      <c r="A343" s="27" t="s">
        <v>333</v>
      </c>
      <c r="B343" s="27"/>
      <c r="C343" s="172" t="s">
        <v>54</v>
      </c>
      <c r="D343" s="179"/>
      <c r="E343" s="180"/>
      <c r="F343" s="181"/>
      <c r="G343" s="175">
        <f>SUBTOTAL(9,G344:G345)</f>
        <v>4862.42</v>
      </c>
      <c r="H343" s="197"/>
      <c r="I343" s="174">
        <f>SUBTOTAL(9,I344:I345)</f>
        <v>4862.42</v>
      </c>
      <c r="J343" s="177"/>
      <c r="K343" s="175">
        <f>SUBTOTAL(9,K344:K345)</f>
        <v>0</v>
      </c>
      <c r="L343" s="328"/>
      <c r="M343" s="39">
        <f t="shared" si="96"/>
        <v>0</v>
      </c>
      <c r="N343" s="13" t="str">
        <f t="shared" si="97"/>
        <v/>
      </c>
      <c r="O343" s="13" t="str">
        <f t="shared" si="98"/>
        <v/>
      </c>
    </row>
    <row r="344" spans="1:17" ht="25.5" x14ac:dyDescent="0.2">
      <c r="A344" s="28" t="s">
        <v>494</v>
      </c>
      <c r="B344" s="27" t="s">
        <v>519</v>
      </c>
      <c r="C344" s="178" t="s">
        <v>225</v>
      </c>
      <c r="D344" s="179" t="s">
        <v>14</v>
      </c>
      <c r="E344" s="180">
        <v>142.07</v>
      </c>
      <c r="F344" s="181">
        <v>5.04</v>
      </c>
      <c r="G344" s="181">
        <f>ROUND(F344*E344,2)</f>
        <v>716.03</v>
      </c>
      <c r="H344" s="197">
        <v>5.04</v>
      </c>
      <c r="I344" s="183">
        <f t="shared" si="99"/>
        <v>716.03</v>
      </c>
      <c r="J344" s="183">
        <f t="shared" ref="J344:K345" si="101">H344-F344</f>
        <v>0</v>
      </c>
      <c r="K344" s="181">
        <f t="shared" si="101"/>
        <v>0</v>
      </c>
      <c r="L344" s="329"/>
      <c r="M344" s="39">
        <f t="shared" si="96"/>
        <v>0</v>
      </c>
      <c r="N344" s="13" t="str">
        <f t="shared" si="97"/>
        <v/>
      </c>
      <c r="O344" s="13" t="str">
        <f t="shared" si="98"/>
        <v/>
      </c>
    </row>
    <row r="345" spans="1:17" x14ac:dyDescent="0.2">
      <c r="A345" s="28" t="s">
        <v>495</v>
      </c>
      <c r="B345" s="27" t="s">
        <v>519</v>
      </c>
      <c r="C345" s="178" t="s">
        <v>226</v>
      </c>
      <c r="D345" s="179" t="s">
        <v>14</v>
      </c>
      <c r="E345" s="180">
        <v>460.71</v>
      </c>
      <c r="F345" s="181">
        <v>9</v>
      </c>
      <c r="G345" s="181">
        <f>ROUND(F345*E345,2)</f>
        <v>4146.3900000000003</v>
      </c>
      <c r="H345" s="197">
        <v>9</v>
      </c>
      <c r="I345" s="183">
        <f t="shared" si="99"/>
        <v>4146.3900000000003</v>
      </c>
      <c r="J345" s="183">
        <f t="shared" si="101"/>
        <v>0</v>
      </c>
      <c r="K345" s="181">
        <f t="shared" si="101"/>
        <v>0</v>
      </c>
      <c r="L345" s="329"/>
      <c r="M345" s="39">
        <f t="shared" si="96"/>
        <v>0</v>
      </c>
      <c r="N345" s="13" t="str">
        <f t="shared" si="97"/>
        <v/>
      </c>
      <c r="O345" s="13" t="str">
        <f t="shared" si="98"/>
        <v/>
      </c>
    </row>
    <row r="346" spans="1:17" x14ac:dyDescent="0.2">
      <c r="A346" s="27" t="s">
        <v>334</v>
      </c>
      <c r="B346" s="27" t="s">
        <v>519</v>
      </c>
      <c r="C346" s="172" t="s">
        <v>61</v>
      </c>
      <c r="D346" s="179"/>
      <c r="E346" s="180"/>
      <c r="F346" s="181"/>
      <c r="G346" s="175">
        <f>SUBTOTAL(9,G347:G348)</f>
        <v>6952.7400000000007</v>
      </c>
      <c r="H346" s="197"/>
      <c r="I346" s="174">
        <f>SUBTOTAL(9,I347:I349)</f>
        <v>19337.95</v>
      </c>
      <c r="J346" s="177"/>
      <c r="K346" s="174">
        <f>SUBTOTAL(9,K347:K349)</f>
        <v>0</v>
      </c>
      <c r="L346" s="328"/>
      <c r="M346" s="39">
        <f t="shared" si="96"/>
        <v>12385.21</v>
      </c>
      <c r="N346" s="13" t="str">
        <f t="shared" si="97"/>
        <v/>
      </c>
      <c r="O346" s="13" t="str">
        <f t="shared" si="98"/>
        <v/>
      </c>
    </row>
    <row r="347" spans="1:17" ht="25.5" x14ac:dyDescent="0.2">
      <c r="A347" s="28" t="s">
        <v>496</v>
      </c>
      <c r="B347" s="27" t="s">
        <v>519</v>
      </c>
      <c r="C347" s="178" t="s">
        <v>227</v>
      </c>
      <c r="D347" s="179" t="s">
        <v>14</v>
      </c>
      <c r="E347" s="180">
        <v>293.20999999999998</v>
      </c>
      <c r="F347" s="181">
        <v>17.29</v>
      </c>
      <c r="G347" s="181">
        <f>ROUND(F347*E347,2)</f>
        <v>5069.6000000000004</v>
      </c>
      <c r="H347" s="197">
        <v>17.29</v>
      </c>
      <c r="I347" s="183">
        <f t="shared" si="99"/>
        <v>5069.6000000000004</v>
      </c>
      <c r="J347" s="183">
        <f>H347-F347</f>
        <v>0</v>
      </c>
      <c r="K347" s="181">
        <f>I347-G347</f>
        <v>0</v>
      </c>
      <c r="L347" s="329"/>
      <c r="M347" s="39">
        <f t="shared" si="96"/>
        <v>0</v>
      </c>
      <c r="N347" s="13" t="str">
        <f t="shared" si="97"/>
        <v/>
      </c>
      <c r="O347" s="13" t="str">
        <f t="shared" si="98"/>
        <v/>
      </c>
    </row>
    <row r="348" spans="1:17" x14ac:dyDescent="0.2">
      <c r="A348" s="28" t="s">
        <v>497</v>
      </c>
      <c r="B348" s="27" t="s">
        <v>519</v>
      </c>
      <c r="C348" s="178" t="s">
        <v>228</v>
      </c>
      <c r="D348" s="179" t="s">
        <v>14</v>
      </c>
      <c r="E348" s="180">
        <v>941.57</v>
      </c>
      <c r="F348" s="181">
        <v>2</v>
      </c>
      <c r="G348" s="181">
        <f>ROUND(F348*E348,2)</f>
        <v>1883.14</v>
      </c>
      <c r="H348" s="197">
        <v>2</v>
      </c>
      <c r="I348" s="183">
        <f t="shared" si="99"/>
        <v>1883.14</v>
      </c>
      <c r="J348" s="183">
        <f>H348-F348</f>
        <v>0</v>
      </c>
      <c r="K348" s="181">
        <f t="shared" ref="K348:K360" si="102">I348-G348</f>
        <v>0</v>
      </c>
      <c r="L348" s="329"/>
      <c r="M348" s="39">
        <f t="shared" si="96"/>
        <v>0</v>
      </c>
      <c r="N348" s="13" t="str">
        <f t="shared" si="97"/>
        <v/>
      </c>
      <c r="O348" s="13" t="str">
        <f t="shared" si="98"/>
        <v/>
      </c>
    </row>
    <row r="349" spans="1:17" x14ac:dyDescent="0.2">
      <c r="A349" s="28" t="s">
        <v>523</v>
      </c>
      <c r="B349" s="27" t="s">
        <v>519</v>
      </c>
      <c r="C349" s="223" t="s">
        <v>469</v>
      </c>
      <c r="D349" s="260" t="s">
        <v>14</v>
      </c>
      <c r="E349" s="261">
        <v>904.69</v>
      </c>
      <c r="F349" s="201">
        <v>13.69</v>
      </c>
      <c r="G349" s="201">
        <f>ROUND(F349*E349,2)</f>
        <v>12385.21</v>
      </c>
      <c r="H349" s="211">
        <v>13.69</v>
      </c>
      <c r="I349" s="200">
        <f t="shared" si="99"/>
        <v>12385.21</v>
      </c>
      <c r="J349" s="203">
        <f>H349-F349</f>
        <v>0</v>
      </c>
      <c r="K349" s="187">
        <f t="shared" si="102"/>
        <v>0</v>
      </c>
      <c r="L349" s="334"/>
      <c r="M349" s="39">
        <f t="shared" si="96"/>
        <v>0</v>
      </c>
      <c r="N349" s="13" t="str">
        <f t="shared" si="97"/>
        <v/>
      </c>
      <c r="O349" s="13" t="str">
        <f t="shared" si="98"/>
        <v/>
      </c>
      <c r="P349" s="2">
        <f t="shared" ref="P349" si="103">ROUND(Q349*$Q$3,2)</f>
        <v>904.69</v>
      </c>
      <c r="Q349" s="2">
        <v>1068.74</v>
      </c>
    </row>
    <row r="350" spans="1:17" x14ac:dyDescent="0.2">
      <c r="A350" s="27" t="s">
        <v>335</v>
      </c>
      <c r="B350" s="27"/>
      <c r="C350" s="172" t="s">
        <v>201</v>
      </c>
      <c r="D350" s="179"/>
      <c r="E350" s="180"/>
      <c r="F350" s="181"/>
      <c r="G350" s="175">
        <f>SUBTOTAL(9,G351:G356)</f>
        <v>87919.319999999992</v>
      </c>
      <c r="H350" s="197"/>
      <c r="I350" s="174">
        <f>SUBTOTAL(9,I351:I358)</f>
        <v>90775.23</v>
      </c>
      <c r="J350" s="177"/>
      <c r="K350" s="174">
        <f>SUBTOTAL(9,K351:K358)</f>
        <v>0</v>
      </c>
      <c r="L350" s="328"/>
      <c r="M350" s="39">
        <f t="shared" si="96"/>
        <v>2855.9100000000035</v>
      </c>
      <c r="N350" s="13" t="str">
        <f t="shared" si="97"/>
        <v/>
      </c>
      <c r="O350" s="13" t="str">
        <f t="shared" si="98"/>
        <v/>
      </c>
    </row>
    <row r="351" spans="1:17" x14ac:dyDescent="0.2">
      <c r="A351" s="28" t="s">
        <v>498</v>
      </c>
      <c r="B351" s="27" t="s">
        <v>519</v>
      </c>
      <c r="C351" s="178" t="s">
        <v>229</v>
      </c>
      <c r="D351" s="179" t="s">
        <v>139</v>
      </c>
      <c r="E351" s="180">
        <v>16.98</v>
      </c>
      <c r="F351" s="181">
        <v>1246</v>
      </c>
      <c r="G351" s="181">
        <f t="shared" ref="G351:G358" si="104">ROUND(F351*E351,2)</f>
        <v>21157.08</v>
      </c>
      <c r="H351" s="197">
        <v>1246</v>
      </c>
      <c r="I351" s="183">
        <f t="shared" si="99"/>
        <v>21157.08</v>
      </c>
      <c r="J351" s="183">
        <f t="shared" ref="J351:J360" si="105">H351-F351</f>
        <v>0</v>
      </c>
      <c r="K351" s="181">
        <f t="shared" si="102"/>
        <v>0</v>
      </c>
      <c r="L351" s="329"/>
      <c r="M351" s="39">
        <f t="shared" si="96"/>
        <v>0</v>
      </c>
      <c r="N351" s="13" t="str">
        <f t="shared" si="97"/>
        <v/>
      </c>
      <c r="O351" s="13" t="str">
        <f t="shared" si="98"/>
        <v/>
      </c>
    </row>
    <row r="352" spans="1:17" x14ac:dyDescent="0.2">
      <c r="A352" s="28" t="s">
        <v>499</v>
      </c>
      <c r="B352" s="27" t="s">
        <v>519</v>
      </c>
      <c r="C352" s="178" t="s">
        <v>203</v>
      </c>
      <c r="D352" s="179" t="s">
        <v>139</v>
      </c>
      <c r="E352" s="180">
        <v>3.59</v>
      </c>
      <c r="F352" s="181">
        <v>1246</v>
      </c>
      <c r="G352" s="181">
        <f t="shared" si="104"/>
        <v>4473.1400000000003</v>
      </c>
      <c r="H352" s="197">
        <v>1246</v>
      </c>
      <c r="I352" s="183">
        <f t="shared" si="99"/>
        <v>4473.1400000000003</v>
      </c>
      <c r="J352" s="183">
        <f t="shared" si="105"/>
        <v>0</v>
      </c>
      <c r="K352" s="181">
        <f t="shared" si="102"/>
        <v>0</v>
      </c>
      <c r="L352" s="329"/>
      <c r="M352" s="39">
        <f t="shared" si="96"/>
        <v>0</v>
      </c>
      <c r="N352" s="13" t="str">
        <f t="shared" si="97"/>
        <v/>
      </c>
      <c r="O352" s="13" t="str">
        <f t="shared" si="98"/>
        <v/>
      </c>
    </row>
    <row r="353" spans="1:18" ht="25.5" x14ac:dyDescent="0.2">
      <c r="A353" s="28" t="s">
        <v>500</v>
      </c>
      <c r="B353" s="27" t="s">
        <v>519</v>
      </c>
      <c r="C353" s="178" t="s">
        <v>204</v>
      </c>
      <c r="D353" s="179" t="s">
        <v>14</v>
      </c>
      <c r="E353" s="180">
        <v>167.31</v>
      </c>
      <c r="F353" s="181">
        <v>261.02999999999997</v>
      </c>
      <c r="G353" s="181">
        <f t="shared" si="104"/>
        <v>43672.93</v>
      </c>
      <c r="H353" s="197">
        <v>261.02999999999997</v>
      </c>
      <c r="I353" s="183">
        <v>43672.93</v>
      </c>
      <c r="J353" s="183">
        <f t="shared" si="105"/>
        <v>0</v>
      </c>
      <c r="K353" s="181">
        <f t="shared" si="102"/>
        <v>0</v>
      </c>
      <c r="L353" s="329"/>
      <c r="M353" s="39">
        <f t="shared" si="96"/>
        <v>0</v>
      </c>
      <c r="N353" s="13" t="str">
        <f t="shared" si="97"/>
        <v/>
      </c>
      <c r="O353" s="13" t="str">
        <f t="shared" si="98"/>
        <v/>
      </c>
    </row>
    <row r="354" spans="1:18" x14ac:dyDescent="0.2">
      <c r="A354" s="28" t="s">
        <v>501</v>
      </c>
      <c r="B354" s="27" t="s">
        <v>519</v>
      </c>
      <c r="C354" s="178" t="s">
        <v>206</v>
      </c>
      <c r="D354" s="179" t="s">
        <v>16</v>
      </c>
      <c r="E354" s="180">
        <v>112.08</v>
      </c>
      <c r="F354" s="181">
        <v>49</v>
      </c>
      <c r="G354" s="181">
        <f t="shared" si="104"/>
        <v>5491.92</v>
      </c>
      <c r="H354" s="197">
        <v>49</v>
      </c>
      <c r="I354" s="183">
        <f t="shared" si="99"/>
        <v>5491.92</v>
      </c>
      <c r="J354" s="183">
        <f t="shared" si="105"/>
        <v>0</v>
      </c>
      <c r="K354" s="181">
        <f t="shared" si="102"/>
        <v>0</v>
      </c>
      <c r="L354" s="329"/>
      <c r="M354" s="39"/>
      <c r="N354" s="13" t="str">
        <f t="shared" si="97"/>
        <v/>
      </c>
      <c r="O354" s="13" t="str">
        <f t="shared" si="98"/>
        <v/>
      </c>
    </row>
    <row r="355" spans="1:18" x14ac:dyDescent="0.2">
      <c r="A355" s="28" t="s">
        <v>638</v>
      </c>
      <c r="B355" s="27" t="s">
        <v>519</v>
      </c>
      <c r="C355" s="178" t="s">
        <v>207</v>
      </c>
      <c r="D355" s="179" t="s">
        <v>16</v>
      </c>
      <c r="E355" s="180">
        <v>59.3</v>
      </c>
      <c r="F355" s="181">
        <v>45.5</v>
      </c>
      <c r="G355" s="181">
        <f t="shared" si="104"/>
        <v>2698.15</v>
      </c>
      <c r="H355" s="197">
        <v>45.5</v>
      </c>
      <c r="I355" s="183">
        <f t="shared" si="99"/>
        <v>2698.15</v>
      </c>
      <c r="J355" s="183">
        <f t="shared" si="105"/>
        <v>0</v>
      </c>
      <c r="K355" s="181">
        <f t="shared" si="102"/>
        <v>0</v>
      </c>
      <c r="L355" s="329"/>
      <c r="M355" s="39">
        <f t="shared" si="96"/>
        <v>0</v>
      </c>
      <c r="N355" s="13" t="str">
        <f t="shared" si="97"/>
        <v/>
      </c>
      <c r="O355" s="13" t="str">
        <f t="shared" si="98"/>
        <v/>
      </c>
    </row>
    <row r="356" spans="1:18" x14ac:dyDescent="0.2">
      <c r="A356" s="28" t="s">
        <v>639</v>
      </c>
      <c r="B356" s="27" t="s">
        <v>519</v>
      </c>
      <c r="C356" s="178" t="s">
        <v>208</v>
      </c>
      <c r="D356" s="179" t="s">
        <v>16</v>
      </c>
      <c r="E356" s="180">
        <v>62.77</v>
      </c>
      <c r="F356" s="181">
        <v>166.1</v>
      </c>
      <c r="G356" s="181">
        <f t="shared" si="104"/>
        <v>10426.1</v>
      </c>
      <c r="H356" s="197">
        <v>166.1</v>
      </c>
      <c r="I356" s="183">
        <f t="shared" si="99"/>
        <v>10426.1</v>
      </c>
      <c r="J356" s="183">
        <f t="shared" si="105"/>
        <v>0</v>
      </c>
      <c r="K356" s="181">
        <f t="shared" si="102"/>
        <v>0</v>
      </c>
      <c r="L356" s="329"/>
      <c r="M356" s="39">
        <f t="shared" si="96"/>
        <v>0</v>
      </c>
      <c r="N356" s="13" t="str">
        <f t="shared" si="97"/>
        <v/>
      </c>
      <c r="O356" s="13" t="str">
        <f t="shared" si="98"/>
        <v/>
      </c>
    </row>
    <row r="357" spans="1:18" x14ac:dyDescent="0.2">
      <c r="A357" s="28" t="s">
        <v>640</v>
      </c>
      <c r="B357" s="27" t="s">
        <v>519</v>
      </c>
      <c r="C357" s="223" t="s">
        <v>713</v>
      </c>
      <c r="D357" s="260" t="s">
        <v>16</v>
      </c>
      <c r="E357" s="261">
        <v>7.45</v>
      </c>
      <c r="F357" s="201">
        <v>49</v>
      </c>
      <c r="G357" s="201">
        <f t="shared" si="104"/>
        <v>365.05</v>
      </c>
      <c r="H357" s="211">
        <v>49</v>
      </c>
      <c r="I357" s="200">
        <f t="shared" si="99"/>
        <v>365.05</v>
      </c>
      <c r="J357" s="203">
        <f t="shared" si="105"/>
        <v>0</v>
      </c>
      <c r="K357" s="187">
        <f t="shared" si="102"/>
        <v>0</v>
      </c>
      <c r="L357" s="334"/>
      <c r="M357" s="39"/>
      <c r="N357" s="13" t="str">
        <f t="shared" si="97"/>
        <v/>
      </c>
      <c r="O357" s="13" t="str">
        <f t="shared" si="98"/>
        <v/>
      </c>
      <c r="P357" s="2">
        <f>ROUND(R357*$Q$3,2)</f>
        <v>7.45</v>
      </c>
      <c r="R357" s="2">
        <v>8.7967479674796749</v>
      </c>
    </row>
    <row r="358" spans="1:18" x14ac:dyDescent="0.2">
      <c r="A358" s="28" t="s">
        <v>641</v>
      </c>
      <c r="B358" s="27" t="s">
        <v>519</v>
      </c>
      <c r="C358" s="223" t="s">
        <v>714</v>
      </c>
      <c r="D358" s="260" t="s">
        <v>16</v>
      </c>
      <c r="E358" s="261">
        <v>11.58</v>
      </c>
      <c r="F358" s="201">
        <v>215.1</v>
      </c>
      <c r="G358" s="201">
        <f t="shared" si="104"/>
        <v>2490.86</v>
      </c>
      <c r="H358" s="211">
        <v>215.1</v>
      </c>
      <c r="I358" s="200">
        <f t="shared" si="99"/>
        <v>2490.86</v>
      </c>
      <c r="J358" s="203">
        <f t="shared" si="105"/>
        <v>0</v>
      </c>
      <c r="K358" s="187">
        <f t="shared" si="102"/>
        <v>0</v>
      </c>
      <c r="L358" s="334"/>
      <c r="M358" s="39">
        <f t="shared" si="96"/>
        <v>0</v>
      </c>
      <c r="N358" s="13" t="str">
        <f t="shared" si="97"/>
        <v/>
      </c>
      <c r="O358" s="13" t="str">
        <f t="shared" si="98"/>
        <v/>
      </c>
      <c r="P358" s="2">
        <f>ROUND(R358*$Q$3,2)</f>
        <v>11.58</v>
      </c>
      <c r="R358" s="2">
        <v>13.682926829268292</v>
      </c>
    </row>
    <row r="359" spans="1:18" x14ac:dyDescent="0.2">
      <c r="A359" s="27" t="s">
        <v>336</v>
      </c>
      <c r="B359" s="27"/>
      <c r="C359" s="172" t="s">
        <v>230</v>
      </c>
      <c r="D359" s="179"/>
      <c r="E359" s="180"/>
      <c r="F359" s="181"/>
      <c r="G359" s="175">
        <f>SUBTOTAL(9,G360:G360)</f>
        <v>2300</v>
      </c>
      <c r="H359" s="197">
        <v>0</v>
      </c>
      <c r="I359" s="175">
        <f>SUBTOTAL(9,I360:I360)</f>
        <v>2300</v>
      </c>
      <c r="J359" s="183">
        <f t="shared" si="105"/>
        <v>0</v>
      </c>
      <c r="K359" s="175">
        <f>SUBTOTAL(9,K360:K360)</f>
        <v>0</v>
      </c>
      <c r="L359" s="328"/>
      <c r="M359" s="39">
        <f t="shared" si="96"/>
        <v>0</v>
      </c>
      <c r="N359" s="13" t="str">
        <f t="shared" si="97"/>
        <v/>
      </c>
      <c r="O359" s="13" t="str">
        <f t="shared" si="98"/>
        <v/>
      </c>
    </row>
    <row r="360" spans="1:18" ht="25.5" x14ac:dyDescent="0.2">
      <c r="A360" s="28" t="s">
        <v>502</v>
      </c>
      <c r="B360" s="27" t="s">
        <v>519</v>
      </c>
      <c r="C360" s="178" t="s">
        <v>231</v>
      </c>
      <c r="D360" s="179" t="s">
        <v>57</v>
      </c>
      <c r="E360" s="180">
        <v>2300</v>
      </c>
      <c r="F360" s="181">
        <v>1</v>
      </c>
      <c r="G360" s="181">
        <f>ROUND(F360*E360,2)</f>
        <v>2300</v>
      </c>
      <c r="H360" s="197">
        <v>1</v>
      </c>
      <c r="I360" s="183">
        <f t="shared" si="99"/>
        <v>2300</v>
      </c>
      <c r="J360" s="183">
        <f t="shared" si="105"/>
        <v>0</v>
      </c>
      <c r="K360" s="181">
        <f t="shared" si="102"/>
        <v>0</v>
      </c>
      <c r="L360" s="329"/>
      <c r="M360" s="39">
        <f t="shared" si="96"/>
        <v>0</v>
      </c>
      <c r="N360" s="13" t="str">
        <f t="shared" si="97"/>
        <v/>
      </c>
      <c r="O360" s="13" t="str">
        <f t="shared" si="98"/>
        <v/>
      </c>
    </row>
    <row r="361" spans="1:18" x14ac:dyDescent="0.2">
      <c r="A361" s="27" t="s">
        <v>337</v>
      </c>
      <c r="B361" s="27"/>
      <c r="C361" s="172" t="s">
        <v>63</v>
      </c>
      <c r="D361" s="179"/>
      <c r="E361" s="180"/>
      <c r="F361" s="181"/>
      <c r="G361" s="175">
        <f>SUBTOTAL(9,G362:G364)</f>
        <v>4537.95</v>
      </c>
      <c r="H361" s="197"/>
      <c r="I361" s="174">
        <f>SUBTOTAL(9,I362:I364)</f>
        <v>4537.95</v>
      </c>
      <c r="J361" s="177"/>
      <c r="K361" s="174">
        <f>SUBTOTAL(9,K362:K364)</f>
        <v>0</v>
      </c>
      <c r="L361" s="328"/>
      <c r="M361" s="39">
        <f t="shared" si="96"/>
        <v>0</v>
      </c>
      <c r="N361" s="13" t="str">
        <f t="shared" si="97"/>
        <v/>
      </c>
      <c r="O361" s="13" t="str">
        <f t="shared" si="98"/>
        <v/>
      </c>
    </row>
    <row r="362" spans="1:18" ht="25.5" x14ac:dyDescent="0.2">
      <c r="A362" s="28" t="s">
        <v>503</v>
      </c>
      <c r="B362" s="27" t="s">
        <v>519</v>
      </c>
      <c r="C362" s="178" t="s">
        <v>187</v>
      </c>
      <c r="D362" s="179" t="s">
        <v>14</v>
      </c>
      <c r="E362" s="180">
        <v>11.61</v>
      </c>
      <c r="F362" s="181">
        <v>60.66</v>
      </c>
      <c r="G362" s="181">
        <f>ROUND(F362*E362,2)</f>
        <v>704.26</v>
      </c>
      <c r="H362" s="197">
        <v>60.66</v>
      </c>
      <c r="I362" s="183">
        <f t="shared" si="99"/>
        <v>704.26</v>
      </c>
      <c r="J362" s="183">
        <f>H362-F362</f>
        <v>0</v>
      </c>
      <c r="K362" s="181">
        <f t="shared" ref="K362:K369" si="106">I362-G362</f>
        <v>0</v>
      </c>
      <c r="L362" s="329"/>
      <c r="M362" s="39">
        <f t="shared" si="96"/>
        <v>0</v>
      </c>
      <c r="N362" s="13" t="str">
        <f t="shared" si="97"/>
        <v/>
      </c>
      <c r="O362" s="13" t="str">
        <f t="shared" si="98"/>
        <v/>
      </c>
    </row>
    <row r="363" spans="1:18" x14ac:dyDescent="0.2">
      <c r="A363" s="28" t="s">
        <v>504</v>
      </c>
      <c r="B363" s="27" t="s">
        <v>519</v>
      </c>
      <c r="C363" s="178" t="s">
        <v>232</v>
      </c>
      <c r="D363" s="179" t="s">
        <v>14</v>
      </c>
      <c r="E363" s="180">
        <v>24.08</v>
      </c>
      <c r="F363" s="181">
        <v>60.66</v>
      </c>
      <c r="G363" s="181">
        <f>ROUND(F363*E363,2)</f>
        <v>1460.69</v>
      </c>
      <c r="H363" s="197">
        <v>60.66</v>
      </c>
      <c r="I363" s="183">
        <f t="shared" si="99"/>
        <v>1460.69</v>
      </c>
      <c r="J363" s="183">
        <f>H363-F363</f>
        <v>0</v>
      </c>
      <c r="K363" s="181">
        <f t="shared" si="106"/>
        <v>0</v>
      </c>
      <c r="L363" s="329"/>
      <c r="M363" s="39">
        <f t="shared" si="96"/>
        <v>0</v>
      </c>
      <c r="N363" s="13" t="str">
        <f t="shared" si="97"/>
        <v/>
      </c>
      <c r="O363" s="13" t="str">
        <f t="shared" si="98"/>
        <v/>
      </c>
    </row>
    <row r="364" spans="1:18" ht="25.5" x14ac:dyDescent="0.2">
      <c r="A364" s="28" t="s">
        <v>505</v>
      </c>
      <c r="B364" s="27" t="s">
        <v>519</v>
      </c>
      <c r="C364" s="178" t="s">
        <v>233</v>
      </c>
      <c r="D364" s="179" t="s">
        <v>14</v>
      </c>
      <c r="E364" s="180">
        <v>79.099999999999994</v>
      </c>
      <c r="F364" s="181">
        <v>30</v>
      </c>
      <c r="G364" s="181">
        <f>ROUND(F364*E364,2)</f>
        <v>2373</v>
      </c>
      <c r="H364" s="197">
        <v>30</v>
      </c>
      <c r="I364" s="183">
        <f t="shared" si="99"/>
        <v>2373</v>
      </c>
      <c r="J364" s="183">
        <f>H364-F364</f>
        <v>0</v>
      </c>
      <c r="K364" s="181">
        <f t="shared" si="106"/>
        <v>0</v>
      </c>
      <c r="L364" s="329"/>
      <c r="M364" s="39">
        <f t="shared" si="96"/>
        <v>0</v>
      </c>
      <c r="N364" s="13" t="str">
        <f t="shared" si="97"/>
        <v/>
      </c>
      <c r="O364" s="13" t="str">
        <f t="shared" si="98"/>
        <v/>
      </c>
    </row>
    <row r="365" spans="1:18" x14ac:dyDescent="0.2">
      <c r="A365" s="27" t="s">
        <v>338</v>
      </c>
      <c r="B365" s="27"/>
      <c r="C365" s="172" t="s">
        <v>69</v>
      </c>
      <c r="D365" s="179"/>
      <c r="E365" s="180"/>
      <c r="F365" s="181"/>
      <c r="G365" s="175">
        <f>SUBTOTAL(9,G366:G369)</f>
        <v>33417.39</v>
      </c>
      <c r="H365" s="197"/>
      <c r="I365" s="175">
        <f>SUBTOTAL(9,I366:I369)</f>
        <v>33417.39</v>
      </c>
      <c r="J365" s="177"/>
      <c r="K365" s="175">
        <f>SUBTOTAL(9,K366:K369)</f>
        <v>0</v>
      </c>
      <c r="L365" s="328"/>
      <c r="M365" s="39">
        <f t="shared" si="96"/>
        <v>0</v>
      </c>
      <c r="N365" s="13" t="str">
        <f t="shared" si="97"/>
        <v/>
      </c>
      <c r="O365" s="13" t="str">
        <f t="shared" si="98"/>
        <v/>
      </c>
    </row>
    <row r="366" spans="1:18" x14ac:dyDescent="0.2">
      <c r="A366" s="28" t="s">
        <v>506</v>
      </c>
      <c r="B366" s="27" t="s">
        <v>519</v>
      </c>
      <c r="C366" s="178" t="s">
        <v>234</v>
      </c>
      <c r="D366" s="179" t="s">
        <v>14</v>
      </c>
      <c r="E366" s="180">
        <v>563.30999999999995</v>
      </c>
      <c r="F366" s="181">
        <v>42.5</v>
      </c>
      <c r="G366" s="181">
        <f>ROUND(F366*E366,2)</f>
        <v>23940.68</v>
      </c>
      <c r="H366" s="197">
        <v>42.5</v>
      </c>
      <c r="I366" s="183">
        <f t="shared" si="99"/>
        <v>23940.68</v>
      </c>
      <c r="J366" s="183">
        <f>H366-F366</f>
        <v>0</v>
      </c>
      <c r="K366" s="181">
        <f t="shared" si="106"/>
        <v>0</v>
      </c>
      <c r="L366" s="329"/>
      <c r="M366" s="39">
        <f t="shared" si="96"/>
        <v>0</v>
      </c>
      <c r="N366" s="13" t="str">
        <f t="shared" si="97"/>
        <v/>
      </c>
      <c r="O366" s="13" t="str">
        <f t="shared" si="98"/>
        <v/>
      </c>
    </row>
    <row r="367" spans="1:18" ht="25.5" x14ac:dyDescent="0.2">
      <c r="A367" s="28" t="s">
        <v>507</v>
      </c>
      <c r="B367" s="27" t="s">
        <v>519</v>
      </c>
      <c r="C367" s="178" t="s">
        <v>31</v>
      </c>
      <c r="D367" s="179" t="s">
        <v>14</v>
      </c>
      <c r="E367" s="180">
        <v>108.18</v>
      </c>
      <c r="F367" s="181">
        <v>42.5</v>
      </c>
      <c r="G367" s="181">
        <f>ROUND(F367*E367,2)</f>
        <v>4597.6499999999996</v>
      </c>
      <c r="H367" s="197">
        <v>42.5</v>
      </c>
      <c r="I367" s="183">
        <f t="shared" si="99"/>
        <v>4597.6499999999996</v>
      </c>
      <c r="J367" s="183">
        <f>H367-F367</f>
        <v>0</v>
      </c>
      <c r="K367" s="181">
        <f t="shared" si="106"/>
        <v>0</v>
      </c>
      <c r="L367" s="329"/>
      <c r="M367" s="39">
        <f t="shared" si="96"/>
        <v>0</v>
      </c>
      <c r="N367" s="13" t="str">
        <f t="shared" si="97"/>
        <v/>
      </c>
      <c r="O367" s="13" t="str">
        <f t="shared" si="98"/>
        <v/>
      </c>
    </row>
    <row r="368" spans="1:18" ht="25.5" x14ac:dyDescent="0.2">
      <c r="A368" s="28" t="s">
        <v>508</v>
      </c>
      <c r="B368" s="27" t="s">
        <v>519</v>
      </c>
      <c r="C368" s="178" t="s">
        <v>235</v>
      </c>
      <c r="D368" s="179" t="s">
        <v>14</v>
      </c>
      <c r="E368" s="180">
        <v>11.13</v>
      </c>
      <c r="F368" s="181">
        <v>204.3</v>
      </c>
      <c r="G368" s="181">
        <f>ROUND(F368*E368,2)</f>
        <v>2273.86</v>
      </c>
      <c r="H368" s="197">
        <v>204.3</v>
      </c>
      <c r="I368" s="183">
        <f t="shared" si="99"/>
        <v>2273.86</v>
      </c>
      <c r="J368" s="183">
        <f>H368-F368</f>
        <v>0</v>
      </c>
      <c r="K368" s="181">
        <f t="shared" si="106"/>
        <v>0</v>
      </c>
      <c r="L368" s="329"/>
      <c r="M368" s="39">
        <f t="shared" si="96"/>
        <v>0</v>
      </c>
      <c r="N368" s="13" t="str">
        <f t="shared" si="97"/>
        <v/>
      </c>
      <c r="O368" s="13" t="str">
        <f t="shared" si="98"/>
        <v/>
      </c>
    </row>
    <row r="369" spans="1:15" x14ac:dyDescent="0.2">
      <c r="A369" s="28" t="s">
        <v>509</v>
      </c>
      <c r="B369" s="27" t="s">
        <v>519</v>
      </c>
      <c r="C369" s="178" t="s">
        <v>236</v>
      </c>
      <c r="D369" s="179" t="s">
        <v>14</v>
      </c>
      <c r="E369" s="180">
        <v>20.04</v>
      </c>
      <c r="F369" s="181">
        <v>130</v>
      </c>
      <c r="G369" s="181">
        <f>ROUND(F369*E369,2)</f>
        <v>2605.1999999999998</v>
      </c>
      <c r="H369" s="197">
        <v>130</v>
      </c>
      <c r="I369" s="183">
        <f t="shared" si="99"/>
        <v>2605.1999999999998</v>
      </c>
      <c r="J369" s="183">
        <f>H369-F369</f>
        <v>0</v>
      </c>
      <c r="K369" s="181">
        <f t="shared" si="106"/>
        <v>0</v>
      </c>
      <c r="L369" s="329"/>
      <c r="M369" s="39">
        <f t="shared" si="96"/>
        <v>0</v>
      </c>
      <c r="N369" s="13" t="str">
        <f t="shared" si="97"/>
        <v/>
      </c>
      <c r="O369" s="13" t="str">
        <f t="shared" si="98"/>
        <v/>
      </c>
    </row>
    <row r="370" spans="1:15" x14ac:dyDescent="0.2">
      <c r="A370" s="28"/>
      <c r="B370" s="28"/>
      <c r="C370" s="178"/>
      <c r="D370" s="179"/>
      <c r="E370" s="180"/>
      <c r="F370" s="181"/>
      <c r="G370" s="181"/>
      <c r="H370" s="197"/>
      <c r="I370" s="183">
        <f t="shared" ref="I370" si="107">ROUND(H370*E370,2)</f>
        <v>0</v>
      </c>
      <c r="J370" s="177"/>
      <c r="K370" s="195"/>
      <c r="L370" s="331"/>
      <c r="M370" s="2">
        <f t="shared" ref="M370" si="108">I370-G370-K370</f>
        <v>0</v>
      </c>
      <c r="N370" s="13" t="str">
        <f t="shared" ref="N370:N436" si="109">IF($D370="","",IF($K370&gt;0,$K370,""))</f>
        <v/>
      </c>
      <c r="O370" s="13" t="str">
        <f t="shared" ref="O370:O436" si="110">IF($D370="","",IF($K370&lt;0,$K370,""))</f>
        <v/>
      </c>
    </row>
    <row r="371" spans="1:15" x14ac:dyDescent="0.2">
      <c r="A371" s="26">
        <v>3</v>
      </c>
      <c r="B371" s="27"/>
      <c r="C371" s="172" t="s">
        <v>122</v>
      </c>
      <c r="D371" s="191"/>
      <c r="E371" s="192"/>
      <c r="F371" s="193"/>
      <c r="G371" s="193">
        <f>SUBTOTAL(9,G372:G392)</f>
        <v>53469.13</v>
      </c>
      <c r="H371" s="197"/>
      <c r="I371" s="174">
        <f>SUBTOTAL(9,I372:I394)</f>
        <v>63134.729999999996</v>
      </c>
      <c r="J371" s="177"/>
      <c r="K371" s="174">
        <f>SUBTOTAL(9,K372:K394)</f>
        <v>0</v>
      </c>
      <c r="L371" s="328"/>
      <c r="M371" s="39">
        <f t="shared" ref="M371:M433" si="111">I371-G371-K371</f>
        <v>9665.5999999999985</v>
      </c>
      <c r="N371" s="13" t="str">
        <f t="shared" si="109"/>
        <v/>
      </c>
      <c r="O371" s="13" t="str">
        <f t="shared" si="110"/>
        <v/>
      </c>
    </row>
    <row r="372" spans="1:15" x14ac:dyDescent="0.2">
      <c r="A372" s="27" t="s">
        <v>340</v>
      </c>
      <c r="B372" s="27" t="s">
        <v>519</v>
      </c>
      <c r="C372" s="178" t="s">
        <v>237</v>
      </c>
      <c r="D372" s="179" t="s">
        <v>40</v>
      </c>
      <c r="E372" s="180">
        <v>7042.4</v>
      </c>
      <c r="F372" s="181">
        <v>1</v>
      </c>
      <c r="G372" s="181">
        <f t="shared" ref="G372:G394" si="112">ROUND(F372*E372,2)</f>
        <v>7042.4</v>
      </c>
      <c r="H372" s="197">
        <v>1</v>
      </c>
      <c r="I372" s="183">
        <f t="shared" si="99"/>
        <v>7042.4</v>
      </c>
      <c r="J372" s="183">
        <f t="shared" ref="J372:K393" si="113">H372-F372</f>
        <v>0</v>
      </c>
      <c r="K372" s="181">
        <f t="shared" si="113"/>
        <v>0</v>
      </c>
      <c r="L372" s="329"/>
      <c r="M372" s="13">
        <f t="shared" si="111"/>
        <v>0</v>
      </c>
      <c r="N372" s="13" t="str">
        <f t="shared" si="109"/>
        <v/>
      </c>
      <c r="O372" s="13" t="str">
        <f t="shared" si="110"/>
        <v/>
      </c>
    </row>
    <row r="373" spans="1:15" ht="25.5" x14ac:dyDescent="0.2">
      <c r="A373" s="27" t="s">
        <v>398</v>
      </c>
      <c r="B373" s="27" t="s">
        <v>519</v>
      </c>
      <c r="C373" s="178" t="s">
        <v>124</v>
      </c>
      <c r="D373" s="179" t="s">
        <v>16</v>
      </c>
      <c r="E373" s="180">
        <v>7.71</v>
      </c>
      <c r="F373" s="181">
        <v>280</v>
      </c>
      <c r="G373" s="181">
        <f t="shared" si="112"/>
        <v>2158.8000000000002</v>
      </c>
      <c r="H373" s="197">
        <v>280</v>
      </c>
      <c r="I373" s="183">
        <f t="shared" si="99"/>
        <v>2158.8000000000002</v>
      </c>
      <c r="J373" s="183">
        <f t="shared" si="113"/>
        <v>0</v>
      </c>
      <c r="K373" s="181">
        <f t="shared" si="113"/>
        <v>0</v>
      </c>
      <c r="L373" s="329"/>
      <c r="M373" s="13">
        <f t="shared" si="111"/>
        <v>0</v>
      </c>
      <c r="N373" s="13" t="str">
        <f t="shared" si="109"/>
        <v/>
      </c>
      <c r="O373" s="13" t="str">
        <f t="shared" si="110"/>
        <v/>
      </c>
    </row>
    <row r="374" spans="1:15" ht="25.5" x14ac:dyDescent="0.2">
      <c r="A374" s="27" t="s">
        <v>399</v>
      </c>
      <c r="B374" s="27" t="s">
        <v>519</v>
      </c>
      <c r="C374" s="178" t="s">
        <v>125</v>
      </c>
      <c r="D374" s="179" t="s">
        <v>16</v>
      </c>
      <c r="E374" s="180">
        <v>16.079999999999998</v>
      </c>
      <c r="F374" s="181">
        <v>200</v>
      </c>
      <c r="G374" s="181">
        <f t="shared" si="112"/>
        <v>3216</v>
      </c>
      <c r="H374" s="197">
        <v>200</v>
      </c>
      <c r="I374" s="183">
        <f t="shared" si="99"/>
        <v>3216</v>
      </c>
      <c r="J374" s="183">
        <f t="shared" si="113"/>
        <v>0</v>
      </c>
      <c r="K374" s="181">
        <f t="shared" si="113"/>
        <v>0</v>
      </c>
      <c r="L374" s="329"/>
      <c r="M374" s="13">
        <f t="shared" si="111"/>
        <v>0</v>
      </c>
      <c r="N374" s="13" t="str">
        <f t="shared" si="109"/>
        <v/>
      </c>
      <c r="O374" s="13" t="str">
        <f t="shared" si="110"/>
        <v/>
      </c>
    </row>
    <row r="375" spans="1:15" ht="25.5" x14ac:dyDescent="0.2">
      <c r="A375" s="27" t="s">
        <v>400</v>
      </c>
      <c r="B375" s="27" t="s">
        <v>519</v>
      </c>
      <c r="C375" s="178" t="s">
        <v>127</v>
      </c>
      <c r="D375" s="179" t="s">
        <v>16</v>
      </c>
      <c r="E375" s="180">
        <v>49.96</v>
      </c>
      <c r="F375" s="181">
        <v>200</v>
      </c>
      <c r="G375" s="181">
        <f t="shared" si="112"/>
        <v>9992</v>
      </c>
      <c r="H375" s="197">
        <v>200</v>
      </c>
      <c r="I375" s="183">
        <f t="shared" si="99"/>
        <v>9992</v>
      </c>
      <c r="J375" s="183">
        <f t="shared" si="113"/>
        <v>0</v>
      </c>
      <c r="K375" s="181">
        <f t="shared" si="113"/>
        <v>0</v>
      </c>
      <c r="L375" s="329"/>
      <c r="M375" s="13">
        <f t="shared" si="111"/>
        <v>0</v>
      </c>
      <c r="N375" s="13" t="str">
        <f t="shared" si="109"/>
        <v/>
      </c>
      <c r="O375" s="13" t="str">
        <f t="shared" si="110"/>
        <v/>
      </c>
    </row>
    <row r="376" spans="1:15" ht="25.5" x14ac:dyDescent="0.2">
      <c r="A376" s="27" t="s">
        <v>401</v>
      </c>
      <c r="B376" s="27" t="s">
        <v>519</v>
      </c>
      <c r="C376" s="178" t="s">
        <v>238</v>
      </c>
      <c r="D376" s="179" t="s">
        <v>40</v>
      </c>
      <c r="E376" s="180">
        <v>256</v>
      </c>
      <c r="F376" s="181">
        <v>31</v>
      </c>
      <c r="G376" s="181">
        <f t="shared" si="112"/>
        <v>7936</v>
      </c>
      <c r="H376" s="197">
        <v>31</v>
      </c>
      <c r="I376" s="183">
        <f t="shared" si="99"/>
        <v>7936</v>
      </c>
      <c r="J376" s="183">
        <f t="shared" si="113"/>
        <v>0</v>
      </c>
      <c r="K376" s="181">
        <f t="shared" si="113"/>
        <v>0</v>
      </c>
      <c r="L376" s="329"/>
      <c r="M376" s="13">
        <f t="shared" si="111"/>
        <v>0</v>
      </c>
      <c r="N376" s="13" t="str">
        <f t="shared" si="109"/>
        <v/>
      </c>
      <c r="O376" s="13" t="str">
        <f t="shared" si="110"/>
        <v/>
      </c>
    </row>
    <row r="377" spans="1:15" ht="25.5" x14ac:dyDescent="0.2">
      <c r="A377" s="27" t="s">
        <v>402</v>
      </c>
      <c r="B377" s="27" t="s">
        <v>519</v>
      </c>
      <c r="C377" s="178" t="s">
        <v>239</v>
      </c>
      <c r="D377" s="179" t="s">
        <v>40</v>
      </c>
      <c r="E377" s="180">
        <v>323.02999999999997</v>
      </c>
      <c r="F377" s="181">
        <v>15</v>
      </c>
      <c r="G377" s="181">
        <f t="shared" si="112"/>
        <v>4845.45</v>
      </c>
      <c r="H377" s="197">
        <v>15</v>
      </c>
      <c r="I377" s="183">
        <f t="shared" si="99"/>
        <v>4845.45</v>
      </c>
      <c r="J377" s="183">
        <f t="shared" si="113"/>
        <v>0</v>
      </c>
      <c r="K377" s="181">
        <f t="shared" si="113"/>
        <v>0</v>
      </c>
      <c r="L377" s="329"/>
      <c r="M377" s="13">
        <f t="shared" si="111"/>
        <v>0</v>
      </c>
      <c r="N377" s="13" t="str">
        <f t="shared" si="109"/>
        <v/>
      </c>
      <c r="O377" s="13" t="str">
        <f t="shared" si="110"/>
        <v/>
      </c>
    </row>
    <row r="378" spans="1:15" x14ac:dyDescent="0.2">
      <c r="A378" s="27" t="s">
        <v>403</v>
      </c>
      <c r="B378" s="27" t="s">
        <v>519</v>
      </c>
      <c r="C378" s="178" t="s">
        <v>133</v>
      </c>
      <c r="D378" s="179" t="s">
        <v>40</v>
      </c>
      <c r="E378" s="180">
        <v>21.15</v>
      </c>
      <c r="F378" s="181">
        <v>15</v>
      </c>
      <c r="G378" s="181">
        <f t="shared" si="112"/>
        <v>317.25</v>
      </c>
      <c r="H378" s="197">
        <v>15</v>
      </c>
      <c r="I378" s="183">
        <f t="shared" si="99"/>
        <v>317.25</v>
      </c>
      <c r="J378" s="183">
        <f t="shared" si="113"/>
        <v>0</v>
      </c>
      <c r="K378" s="181">
        <f t="shared" si="113"/>
        <v>0</v>
      </c>
      <c r="L378" s="329"/>
      <c r="M378" s="13">
        <f t="shared" si="111"/>
        <v>0</v>
      </c>
      <c r="N378" s="13" t="str">
        <f t="shared" si="109"/>
        <v/>
      </c>
      <c r="O378" s="13" t="str">
        <f t="shared" si="110"/>
        <v/>
      </c>
    </row>
    <row r="379" spans="1:15" x14ac:dyDescent="0.2">
      <c r="A379" s="27" t="s">
        <v>404</v>
      </c>
      <c r="B379" s="27" t="s">
        <v>519</v>
      </c>
      <c r="C379" s="178" t="s">
        <v>135</v>
      </c>
      <c r="D379" s="179" t="s">
        <v>40</v>
      </c>
      <c r="E379" s="180">
        <v>21.58</v>
      </c>
      <c r="F379" s="181">
        <v>71</v>
      </c>
      <c r="G379" s="181">
        <f t="shared" si="112"/>
        <v>1532.18</v>
      </c>
      <c r="H379" s="197">
        <v>71</v>
      </c>
      <c r="I379" s="183">
        <f t="shared" si="99"/>
        <v>1532.18</v>
      </c>
      <c r="J379" s="183">
        <f t="shared" si="113"/>
        <v>0</v>
      </c>
      <c r="K379" s="181">
        <f t="shared" si="113"/>
        <v>0</v>
      </c>
      <c r="L379" s="329"/>
      <c r="M379" s="13">
        <f t="shared" si="111"/>
        <v>0</v>
      </c>
      <c r="N379" s="13" t="str">
        <f t="shared" si="109"/>
        <v/>
      </c>
      <c r="O379" s="13" t="str">
        <f t="shared" si="110"/>
        <v/>
      </c>
    </row>
    <row r="380" spans="1:15" x14ac:dyDescent="0.2">
      <c r="A380" s="27" t="s">
        <v>524</v>
      </c>
      <c r="B380" s="27" t="s">
        <v>519</v>
      </c>
      <c r="C380" s="178" t="s">
        <v>136</v>
      </c>
      <c r="D380" s="179" t="s">
        <v>40</v>
      </c>
      <c r="E380" s="180">
        <v>25.45</v>
      </c>
      <c r="F380" s="181">
        <v>7</v>
      </c>
      <c r="G380" s="181">
        <f t="shared" si="112"/>
        <v>178.15</v>
      </c>
      <c r="H380" s="197">
        <v>7</v>
      </c>
      <c r="I380" s="183">
        <f t="shared" si="99"/>
        <v>178.15</v>
      </c>
      <c r="J380" s="183">
        <f t="shared" si="113"/>
        <v>0</v>
      </c>
      <c r="K380" s="181">
        <f t="shared" si="113"/>
        <v>0</v>
      </c>
      <c r="L380" s="329"/>
      <c r="M380" s="13">
        <f t="shared" si="111"/>
        <v>0</v>
      </c>
      <c r="N380" s="13" t="str">
        <f t="shared" si="109"/>
        <v/>
      </c>
      <c r="O380" s="13" t="str">
        <f t="shared" si="110"/>
        <v/>
      </c>
    </row>
    <row r="381" spans="1:15" ht="25.5" x14ac:dyDescent="0.2">
      <c r="A381" s="27" t="s">
        <v>642</v>
      </c>
      <c r="B381" s="27" t="s">
        <v>519</v>
      </c>
      <c r="C381" s="178" t="s">
        <v>137</v>
      </c>
      <c r="D381" s="179" t="s">
        <v>40</v>
      </c>
      <c r="E381" s="180">
        <v>1192.6199999999999</v>
      </c>
      <c r="F381" s="181">
        <v>1</v>
      </c>
      <c r="G381" s="181">
        <f t="shared" si="112"/>
        <v>1192.6199999999999</v>
      </c>
      <c r="H381" s="197">
        <v>1</v>
      </c>
      <c r="I381" s="183">
        <f t="shared" si="99"/>
        <v>1192.6199999999999</v>
      </c>
      <c r="J381" s="183">
        <f t="shared" si="113"/>
        <v>0</v>
      </c>
      <c r="K381" s="181">
        <f t="shared" si="113"/>
        <v>0</v>
      </c>
      <c r="L381" s="329"/>
      <c r="M381" s="13">
        <f t="shared" si="111"/>
        <v>0</v>
      </c>
      <c r="N381" s="13" t="str">
        <f t="shared" si="109"/>
        <v/>
      </c>
      <c r="O381" s="13" t="str">
        <f t="shared" si="110"/>
        <v/>
      </c>
    </row>
    <row r="382" spans="1:15" x14ac:dyDescent="0.2">
      <c r="A382" s="27" t="s">
        <v>643</v>
      </c>
      <c r="B382" s="27" t="s">
        <v>519</v>
      </c>
      <c r="C382" s="178" t="s">
        <v>138</v>
      </c>
      <c r="D382" s="179" t="s">
        <v>139</v>
      </c>
      <c r="E382" s="180">
        <v>110.63</v>
      </c>
      <c r="F382" s="181">
        <v>3</v>
      </c>
      <c r="G382" s="181">
        <f t="shared" si="112"/>
        <v>331.89</v>
      </c>
      <c r="H382" s="197">
        <v>3</v>
      </c>
      <c r="I382" s="183">
        <f t="shared" si="99"/>
        <v>331.89</v>
      </c>
      <c r="J382" s="183">
        <f t="shared" si="113"/>
        <v>0</v>
      </c>
      <c r="K382" s="181">
        <f t="shared" si="113"/>
        <v>0</v>
      </c>
      <c r="L382" s="329"/>
      <c r="M382" s="13">
        <f t="shared" si="111"/>
        <v>0</v>
      </c>
      <c r="N382" s="13" t="str">
        <f t="shared" si="109"/>
        <v/>
      </c>
      <c r="O382" s="13" t="str">
        <f t="shared" si="110"/>
        <v/>
      </c>
    </row>
    <row r="383" spans="1:15" x14ac:dyDescent="0.2">
      <c r="A383" s="27" t="s">
        <v>644</v>
      </c>
      <c r="B383" s="27" t="s">
        <v>519</v>
      </c>
      <c r="C383" s="178" t="s">
        <v>140</v>
      </c>
      <c r="D383" s="179" t="s">
        <v>40</v>
      </c>
      <c r="E383" s="180">
        <v>27.46</v>
      </c>
      <c r="F383" s="181">
        <v>6</v>
      </c>
      <c r="G383" s="181">
        <f t="shared" si="112"/>
        <v>164.76</v>
      </c>
      <c r="H383" s="197">
        <v>6</v>
      </c>
      <c r="I383" s="183">
        <f t="shared" si="99"/>
        <v>164.76</v>
      </c>
      <c r="J383" s="183">
        <f t="shared" si="113"/>
        <v>0</v>
      </c>
      <c r="K383" s="181">
        <f t="shared" si="113"/>
        <v>0</v>
      </c>
      <c r="L383" s="329"/>
      <c r="M383" s="13">
        <f t="shared" si="111"/>
        <v>0</v>
      </c>
      <c r="N383" s="13" t="str">
        <f t="shared" si="109"/>
        <v/>
      </c>
      <c r="O383" s="13" t="str">
        <f t="shared" si="110"/>
        <v/>
      </c>
    </row>
    <row r="384" spans="1:15" x14ac:dyDescent="0.2">
      <c r="A384" s="27" t="s">
        <v>645</v>
      </c>
      <c r="B384" s="27" t="s">
        <v>519</v>
      </c>
      <c r="C384" s="178" t="s">
        <v>141</v>
      </c>
      <c r="D384" s="179" t="s">
        <v>40</v>
      </c>
      <c r="E384" s="180">
        <v>113.07</v>
      </c>
      <c r="F384" s="181">
        <v>6</v>
      </c>
      <c r="G384" s="181">
        <f t="shared" si="112"/>
        <v>678.42</v>
      </c>
      <c r="H384" s="197">
        <v>6</v>
      </c>
      <c r="I384" s="183">
        <f t="shared" si="99"/>
        <v>678.42</v>
      </c>
      <c r="J384" s="183">
        <f t="shared" si="113"/>
        <v>0</v>
      </c>
      <c r="K384" s="181">
        <f t="shared" si="113"/>
        <v>0</v>
      </c>
      <c r="L384" s="329"/>
      <c r="M384" s="13">
        <f t="shared" si="111"/>
        <v>0</v>
      </c>
      <c r="N384" s="13" t="str">
        <f t="shared" si="109"/>
        <v/>
      </c>
      <c r="O384" s="13" t="str">
        <f t="shared" si="110"/>
        <v/>
      </c>
    </row>
    <row r="385" spans="1:17" x14ac:dyDescent="0.2">
      <c r="A385" s="27" t="s">
        <v>646</v>
      </c>
      <c r="B385" s="27" t="s">
        <v>519</v>
      </c>
      <c r="C385" s="178" t="s">
        <v>143</v>
      </c>
      <c r="D385" s="179" t="s">
        <v>40</v>
      </c>
      <c r="E385" s="180">
        <v>174.88</v>
      </c>
      <c r="F385" s="181">
        <v>3</v>
      </c>
      <c r="G385" s="181">
        <f t="shared" si="112"/>
        <v>524.64</v>
      </c>
      <c r="H385" s="197">
        <v>3</v>
      </c>
      <c r="I385" s="183">
        <f t="shared" si="99"/>
        <v>524.64</v>
      </c>
      <c r="J385" s="183">
        <f t="shared" si="113"/>
        <v>0</v>
      </c>
      <c r="K385" s="181">
        <f t="shared" si="113"/>
        <v>0</v>
      </c>
      <c r="L385" s="329"/>
      <c r="M385" s="13">
        <f t="shared" si="111"/>
        <v>0</v>
      </c>
      <c r="N385" s="13" t="str">
        <f t="shared" si="109"/>
        <v/>
      </c>
      <c r="O385" s="13" t="str">
        <f t="shared" si="110"/>
        <v/>
      </c>
    </row>
    <row r="386" spans="1:17" x14ac:dyDescent="0.2">
      <c r="A386" s="27" t="s">
        <v>647</v>
      </c>
      <c r="B386" s="27" t="s">
        <v>519</v>
      </c>
      <c r="C386" s="178" t="s">
        <v>145</v>
      </c>
      <c r="D386" s="179" t="s">
        <v>40</v>
      </c>
      <c r="E386" s="180">
        <v>205.88</v>
      </c>
      <c r="F386" s="181">
        <v>1</v>
      </c>
      <c r="G386" s="181">
        <f t="shared" si="112"/>
        <v>205.88</v>
      </c>
      <c r="H386" s="197">
        <v>1</v>
      </c>
      <c r="I386" s="183">
        <f t="shared" si="99"/>
        <v>205.88</v>
      </c>
      <c r="J386" s="183">
        <f t="shared" si="113"/>
        <v>0</v>
      </c>
      <c r="K386" s="181">
        <f t="shared" si="113"/>
        <v>0</v>
      </c>
      <c r="L386" s="329"/>
      <c r="M386" s="13">
        <f t="shared" si="111"/>
        <v>0</v>
      </c>
      <c r="N386" s="13" t="str">
        <f t="shared" si="109"/>
        <v/>
      </c>
      <c r="O386" s="13" t="str">
        <f t="shared" si="110"/>
        <v/>
      </c>
    </row>
    <row r="387" spans="1:17" ht="25.5" x14ac:dyDescent="0.2">
      <c r="A387" s="27" t="s">
        <v>648</v>
      </c>
      <c r="B387" s="27" t="s">
        <v>519</v>
      </c>
      <c r="C387" s="178" t="s">
        <v>146</v>
      </c>
      <c r="D387" s="179" t="s">
        <v>40</v>
      </c>
      <c r="E387" s="180">
        <v>206.09</v>
      </c>
      <c r="F387" s="181">
        <v>3</v>
      </c>
      <c r="G387" s="181">
        <f t="shared" si="112"/>
        <v>618.27</v>
      </c>
      <c r="H387" s="197">
        <v>3</v>
      </c>
      <c r="I387" s="183">
        <f t="shared" si="99"/>
        <v>618.27</v>
      </c>
      <c r="J387" s="183">
        <f t="shared" si="113"/>
        <v>0</v>
      </c>
      <c r="K387" s="181">
        <f t="shared" si="113"/>
        <v>0</v>
      </c>
      <c r="L387" s="329"/>
      <c r="M387" s="13">
        <f t="shared" si="111"/>
        <v>0</v>
      </c>
      <c r="N387" s="13" t="str">
        <f t="shared" si="109"/>
        <v/>
      </c>
      <c r="O387" s="13" t="str">
        <f t="shared" si="110"/>
        <v/>
      </c>
    </row>
    <row r="388" spans="1:17" x14ac:dyDescent="0.2">
      <c r="A388" s="27" t="s">
        <v>649</v>
      </c>
      <c r="B388" s="27" t="s">
        <v>519</v>
      </c>
      <c r="C388" s="178" t="s">
        <v>147</v>
      </c>
      <c r="D388" s="179" t="s">
        <v>16</v>
      </c>
      <c r="E388" s="180">
        <v>8.6999999999999993</v>
      </c>
      <c r="F388" s="181">
        <v>80.64</v>
      </c>
      <c r="G388" s="181">
        <f t="shared" si="112"/>
        <v>701.57</v>
      </c>
      <c r="H388" s="197">
        <v>80.64</v>
      </c>
      <c r="I388" s="183">
        <f t="shared" si="99"/>
        <v>701.57</v>
      </c>
      <c r="J388" s="183">
        <f t="shared" si="113"/>
        <v>0</v>
      </c>
      <c r="K388" s="181">
        <f t="shared" si="113"/>
        <v>0</v>
      </c>
      <c r="L388" s="329"/>
      <c r="M388" s="13">
        <f t="shared" si="111"/>
        <v>0</v>
      </c>
      <c r="N388" s="13" t="str">
        <f t="shared" si="109"/>
        <v/>
      </c>
      <c r="O388" s="13" t="str">
        <f t="shared" si="110"/>
        <v/>
      </c>
    </row>
    <row r="389" spans="1:17" x14ac:dyDescent="0.2">
      <c r="A389" s="27" t="s">
        <v>650</v>
      </c>
      <c r="B389" s="27" t="s">
        <v>519</v>
      </c>
      <c r="C389" s="178" t="s">
        <v>149</v>
      </c>
      <c r="D389" s="179" t="s">
        <v>16</v>
      </c>
      <c r="E389" s="180">
        <v>3.88</v>
      </c>
      <c r="F389" s="181">
        <v>1365.11</v>
      </c>
      <c r="G389" s="181">
        <f t="shared" si="112"/>
        <v>5296.63</v>
      </c>
      <c r="H389" s="197">
        <v>1365.11</v>
      </c>
      <c r="I389" s="183">
        <f t="shared" si="99"/>
        <v>5296.63</v>
      </c>
      <c r="J389" s="183">
        <f t="shared" si="113"/>
        <v>0</v>
      </c>
      <c r="K389" s="181">
        <f t="shared" si="113"/>
        <v>0</v>
      </c>
      <c r="L389" s="329"/>
      <c r="M389" s="13">
        <f t="shared" si="111"/>
        <v>0</v>
      </c>
      <c r="N389" s="13" t="str">
        <f t="shared" si="109"/>
        <v/>
      </c>
      <c r="O389" s="13" t="str">
        <f t="shared" si="110"/>
        <v/>
      </c>
    </row>
    <row r="390" spans="1:17" x14ac:dyDescent="0.2">
      <c r="A390" s="27" t="s">
        <v>651</v>
      </c>
      <c r="B390" s="27" t="s">
        <v>519</v>
      </c>
      <c r="C390" s="178" t="s">
        <v>150</v>
      </c>
      <c r="D390" s="179" t="s">
        <v>16</v>
      </c>
      <c r="E390" s="180">
        <v>5.95</v>
      </c>
      <c r="F390" s="181">
        <v>737.92</v>
      </c>
      <c r="G390" s="181">
        <f t="shared" si="112"/>
        <v>4390.62</v>
      </c>
      <c r="H390" s="197">
        <v>737.92</v>
      </c>
      <c r="I390" s="183">
        <f t="shared" si="99"/>
        <v>4390.62</v>
      </c>
      <c r="J390" s="183">
        <f t="shared" si="113"/>
        <v>0</v>
      </c>
      <c r="K390" s="181">
        <f t="shared" si="113"/>
        <v>0</v>
      </c>
      <c r="L390" s="329"/>
      <c r="M390" s="13">
        <f t="shared" si="111"/>
        <v>0</v>
      </c>
      <c r="N390" s="13" t="str">
        <f t="shared" si="109"/>
        <v/>
      </c>
      <c r="O390" s="13" t="str">
        <f t="shared" si="110"/>
        <v/>
      </c>
    </row>
    <row r="391" spans="1:17" ht="25.5" x14ac:dyDescent="0.2">
      <c r="A391" s="27" t="s">
        <v>652</v>
      </c>
      <c r="B391" s="27" t="s">
        <v>519</v>
      </c>
      <c r="C391" s="178" t="s">
        <v>160</v>
      </c>
      <c r="D391" s="179" t="s">
        <v>16</v>
      </c>
      <c r="E391" s="180">
        <v>4.9000000000000004</v>
      </c>
      <c r="F391" s="181">
        <v>240</v>
      </c>
      <c r="G391" s="181">
        <f t="shared" si="112"/>
        <v>1176</v>
      </c>
      <c r="H391" s="197">
        <v>240</v>
      </c>
      <c r="I391" s="183">
        <f t="shared" si="99"/>
        <v>1176</v>
      </c>
      <c r="J391" s="183">
        <f t="shared" si="113"/>
        <v>0</v>
      </c>
      <c r="K391" s="181">
        <f t="shared" si="113"/>
        <v>0</v>
      </c>
      <c r="L391" s="329"/>
      <c r="M391" s="13">
        <f t="shared" si="111"/>
        <v>0</v>
      </c>
      <c r="N391" s="13" t="str">
        <f t="shared" si="109"/>
        <v/>
      </c>
      <c r="O391" s="13" t="str">
        <f t="shared" si="110"/>
        <v/>
      </c>
    </row>
    <row r="392" spans="1:17" ht="25.5" x14ac:dyDescent="0.2">
      <c r="A392" s="27" t="s">
        <v>653</v>
      </c>
      <c r="B392" s="27" t="s">
        <v>519</v>
      </c>
      <c r="C392" s="178" t="s">
        <v>161</v>
      </c>
      <c r="D392" s="179" t="s">
        <v>16</v>
      </c>
      <c r="E392" s="180">
        <v>4.04</v>
      </c>
      <c r="F392" s="181">
        <v>240</v>
      </c>
      <c r="G392" s="181">
        <f t="shared" si="112"/>
        <v>969.6</v>
      </c>
      <c r="H392" s="197">
        <v>240</v>
      </c>
      <c r="I392" s="183">
        <f t="shared" si="99"/>
        <v>969.6</v>
      </c>
      <c r="J392" s="183">
        <f t="shared" si="113"/>
        <v>0</v>
      </c>
      <c r="K392" s="181">
        <f t="shared" si="113"/>
        <v>0</v>
      </c>
      <c r="L392" s="329"/>
      <c r="M392" s="13">
        <f t="shared" si="111"/>
        <v>0</v>
      </c>
      <c r="N392" s="13" t="str">
        <f t="shared" si="109"/>
        <v/>
      </c>
      <c r="O392" s="13" t="str">
        <f t="shared" si="110"/>
        <v/>
      </c>
    </row>
    <row r="393" spans="1:17" ht="25.5" x14ac:dyDescent="0.2">
      <c r="A393" s="27" t="s">
        <v>690</v>
      </c>
      <c r="B393" s="27" t="s">
        <v>519</v>
      </c>
      <c r="C393" s="223" t="s">
        <v>474</v>
      </c>
      <c r="D393" s="260" t="s">
        <v>16</v>
      </c>
      <c r="E393" s="261">
        <v>48.5</v>
      </c>
      <c r="F393" s="201">
        <v>160</v>
      </c>
      <c r="G393" s="201">
        <f t="shared" si="112"/>
        <v>7760</v>
      </c>
      <c r="H393" s="211">
        <v>160</v>
      </c>
      <c r="I393" s="200">
        <f t="shared" si="99"/>
        <v>7760</v>
      </c>
      <c r="J393" s="203">
        <f t="shared" si="113"/>
        <v>0</v>
      </c>
      <c r="K393" s="187">
        <f t="shared" si="113"/>
        <v>0</v>
      </c>
      <c r="L393" s="334"/>
      <c r="M393" s="55" t="e">
        <v>#N/A</v>
      </c>
      <c r="N393" s="13" t="str">
        <f t="shared" si="109"/>
        <v/>
      </c>
      <c r="O393" s="13" t="str">
        <f t="shared" si="110"/>
        <v/>
      </c>
      <c r="P393" s="2">
        <f t="shared" ref="P393:P394" si="114">ROUND(Q393*$Q$3,2)</f>
        <v>48.5</v>
      </c>
      <c r="Q393" s="2">
        <v>57.3</v>
      </c>
    </row>
    <row r="394" spans="1:17" x14ac:dyDescent="0.2">
      <c r="A394" s="27" t="s">
        <v>691</v>
      </c>
      <c r="B394" s="27" t="s">
        <v>519</v>
      </c>
      <c r="C394" s="223" t="s">
        <v>152</v>
      </c>
      <c r="D394" s="260" t="s">
        <v>16</v>
      </c>
      <c r="E394" s="261">
        <v>23.82</v>
      </c>
      <c r="F394" s="201">
        <v>80</v>
      </c>
      <c r="G394" s="201">
        <f t="shared" si="112"/>
        <v>1905.6</v>
      </c>
      <c r="H394" s="211">
        <v>80</v>
      </c>
      <c r="I394" s="200">
        <f t="shared" si="99"/>
        <v>1905.6</v>
      </c>
      <c r="J394" s="203">
        <f t="shared" ref="J394:K437" si="115">H394-F394</f>
        <v>0</v>
      </c>
      <c r="K394" s="187">
        <f t="shared" si="115"/>
        <v>0</v>
      </c>
      <c r="L394" s="334"/>
      <c r="M394" s="55">
        <v>23.82</v>
      </c>
      <c r="N394" s="13" t="str">
        <f t="shared" si="109"/>
        <v/>
      </c>
      <c r="O394" s="13" t="str">
        <f t="shared" si="110"/>
        <v/>
      </c>
      <c r="P394" s="2" t="e">
        <f t="shared" si="114"/>
        <v>#N/A</v>
      </c>
      <c r="Q394" s="2" t="e">
        <v>#N/A</v>
      </c>
    </row>
    <row r="395" spans="1:17" x14ac:dyDescent="0.2">
      <c r="A395" s="28"/>
      <c r="B395" s="28"/>
      <c r="C395" s="178"/>
      <c r="D395" s="179"/>
      <c r="E395" s="180"/>
      <c r="F395" s="181"/>
      <c r="G395" s="181"/>
      <c r="H395" s="197"/>
      <c r="I395" s="183">
        <f t="shared" si="99"/>
        <v>0</v>
      </c>
      <c r="J395" s="177"/>
      <c r="K395" s="195"/>
      <c r="L395" s="331"/>
      <c r="M395" s="2">
        <v>0</v>
      </c>
      <c r="N395" s="13" t="str">
        <f t="shared" si="109"/>
        <v/>
      </c>
      <c r="O395" s="13" t="str">
        <f t="shared" si="110"/>
        <v/>
      </c>
    </row>
    <row r="396" spans="1:17" x14ac:dyDescent="0.2">
      <c r="A396" s="264" t="s">
        <v>740</v>
      </c>
      <c r="B396" s="264"/>
      <c r="C396" s="265" t="s">
        <v>751</v>
      </c>
      <c r="D396" s="271"/>
      <c r="E396" s="272"/>
      <c r="F396" s="266"/>
      <c r="G396" s="266"/>
      <c r="H396" s="269"/>
      <c r="I396" s="267">
        <f>SUBTOTAL(9,I397:I414)</f>
        <v>52425.66</v>
      </c>
      <c r="J396" s="219"/>
      <c r="K396" s="219">
        <f>SUBTOTAL(9,K397:K414)</f>
        <v>0</v>
      </c>
      <c r="L396" s="338"/>
      <c r="M396" s="39">
        <v>0</v>
      </c>
      <c r="N396" s="13" t="str">
        <f t="shared" si="109"/>
        <v/>
      </c>
      <c r="O396" s="13" t="str">
        <f t="shared" si="110"/>
        <v/>
      </c>
    </row>
    <row r="397" spans="1:17" ht="25.5" x14ac:dyDescent="0.2">
      <c r="A397" s="270" t="s">
        <v>351</v>
      </c>
      <c r="B397" s="263" t="s">
        <v>519</v>
      </c>
      <c r="C397" s="223" t="s">
        <v>25</v>
      </c>
      <c r="D397" s="260" t="s">
        <v>14</v>
      </c>
      <c r="E397" s="261">
        <v>20.79</v>
      </c>
      <c r="F397" s="201">
        <v>260</v>
      </c>
      <c r="G397" s="201">
        <f t="shared" ref="G397:G414" si="116">ROUND(F397*E397,2)</f>
        <v>5405.4</v>
      </c>
      <c r="H397" s="211">
        <v>260</v>
      </c>
      <c r="I397" s="200">
        <f t="shared" ref="I397:I414" si="117">ROUND(H397*E397,2)</f>
        <v>5405.4</v>
      </c>
      <c r="J397" s="203">
        <f t="shared" ref="J397:J414" si="118">H397-F397</f>
        <v>0</v>
      </c>
      <c r="K397" s="187">
        <f t="shared" ref="K397:K414" si="119">I397-G397</f>
        <v>0</v>
      </c>
      <c r="L397" s="334"/>
      <c r="M397" s="55">
        <v>20.79</v>
      </c>
      <c r="N397" s="13" t="str">
        <f t="shared" si="109"/>
        <v/>
      </c>
      <c r="O397" s="13" t="str">
        <f t="shared" si="110"/>
        <v/>
      </c>
      <c r="P397" s="2" t="e">
        <f t="shared" ref="P397:P414" si="120">ROUND(Q397*$Q$3,2)</f>
        <v>#N/A</v>
      </c>
      <c r="Q397" s="2" t="e">
        <v>#N/A</v>
      </c>
    </row>
    <row r="398" spans="1:17" x14ac:dyDescent="0.2">
      <c r="A398" s="270" t="s">
        <v>352</v>
      </c>
      <c r="B398" s="263" t="s">
        <v>519</v>
      </c>
      <c r="C398" s="223" t="s">
        <v>23</v>
      </c>
      <c r="D398" s="260" t="s">
        <v>24</v>
      </c>
      <c r="E398" s="261">
        <v>10.37</v>
      </c>
      <c r="F398" s="201">
        <v>130</v>
      </c>
      <c r="G398" s="201">
        <f t="shared" si="116"/>
        <v>1348.1</v>
      </c>
      <c r="H398" s="211">
        <v>130</v>
      </c>
      <c r="I398" s="200">
        <f t="shared" si="117"/>
        <v>1348.1</v>
      </c>
      <c r="J398" s="203">
        <f t="shared" si="118"/>
        <v>0</v>
      </c>
      <c r="K398" s="187">
        <f t="shared" si="119"/>
        <v>0</v>
      </c>
      <c r="L398" s="334"/>
      <c r="M398" s="55">
        <v>10.37</v>
      </c>
      <c r="N398" s="13" t="str">
        <f t="shared" si="109"/>
        <v/>
      </c>
      <c r="O398" s="13"/>
      <c r="P398" s="2" t="e">
        <f t="shared" si="120"/>
        <v>#N/A</v>
      </c>
      <c r="Q398" s="2" t="e">
        <v>#N/A</v>
      </c>
    </row>
    <row r="399" spans="1:17" ht="25.5" x14ac:dyDescent="0.2">
      <c r="A399" s="270" t="s">
        <v>353</v>
      </c>
      <c r="B399" s="263" t="s">
        <v>519</v>
      </c>
      <c r="C399" s="223" t="s">
        <v>22</v>
      </c>
      <c r="D399" s="260" t="s">
        <v>19</v>
      </c>
      <c r="E399" s="261">
        <v>108.7</v>
      </c>
      <c r="F399" s="201">
        <v>16.059999999999999</v>
      </c>
      <c r="G399" s="201">
        <f t="shared" si="116"/>
        <v>1745.72</v>
      </c>
      <c r="H399" s="211">
        <v>16.059999999999999</v>
      </c>
      <c r="I399" s="200">
        <f t="shared" si="117"/>
        <v>1745.72</v>
      </c>
      <c r="J399" s="203">
        <f t="shared" si="118"/>
        <v>0</v>
      </c>
      <c r="K399" s="187">
        <f t="shared" si="119"/>
        <v>0</v>
      </c>
      <c r="L399" s="334"/>
      <c r="M399" s="55">
        <v>108.7</v>
      </c>
      <c r="N399" s="13" t="str">
        <f t="shared" si="109"/>
        <v/>
      </c>
      <c r="O399" s="13" t="str">
        <f t="shared" si="110"/>
        <v/>
      </c>
      <c r="P399" s="2" t="e">
        <f t="shared" si="120"/>
        <v>#N/A</v>
      </c>
      <c r="Q399" s="2" t="e">
        <v>#N/A</v>
      </c>
    </row>
    <row r="400" spans="1:17" x14ac:dyDescent="0.2">
      <c r="A400" s="270" t="s">
        <v>354</v>
      </c>
      <c r="B400" s="263" t="s">
        <v>519</v>
      </c>
      <c r="C400" s="223" t="s">
        <v>222</v>
      </c>
      <c r="D400" s="260" t="s">
        <v>14</v>
      </c>
      <c r="E400" s="261">
        <v>4.6399999999999997</v>
      </c>
      <c r="F400" s="201">
        <v>247.1</v>
      </c>
      <c r="G400" s="201">
        <f t="shared" si="116"/>
        <v>1146.54</v>
      </c>
      <c r="H400" s="211">
        <v>247.1</v>
      </c>
      <c r="I400" s="200">
        <f t="shared" si="117"/>
        <v>1146.54</v>
      </c>
      <c r="J400" s="203">
        <f t="shared" si="118"/>
        <v>0</v>
      </c>
      <c r="K400" s="187">
        <f t="shared" si="119"/>
        <v>0</v>
      </c>
      <c r="L400" s="334"/>
      <c r="M400" s="55">
        <v>4.6399999999999997</v>
      </c>
      <c r="N400" s="13" t="str">
        <f t="shared" si="109"/>
        <v/>
      </c>
      <c r="O400" s="13" t="str">
        <f t="shared" si="110"/>
        <v/>
      </c>
      <c r="P400" s="2" t="e">
        <f t="shared" si="120"/>
        <v>#N/A</v>
      </c>
      <c r="Q400" s="2" t="e">
        <v>#N/A</v>
      </c>
    </row>
    <row r="401" spans="1:17" x14ac:dyDescent="0.2">
      <c r="A401" s="270" t="s">
        <v>717</v>
      </c>
      <c r="B401" s="263" t="s">
        <v>519</v>
      </c>
      <c r="C401" s="223" t="s">
        <v>181</v>
      </c>
      <c r="D401" s="260" t="s">
        <v>14</v>
      </c>
      <c r="E401" s="261">
        <v>83.48</v>
      </c>
      <c r="F401" s="201">
        <v>17.28</v>
      </c>
      <c r="G401" s="201">
        <f t="shared" si="116"/>
        <v>1442.53</v>
      </c>
      <c r="H401" s="211">
        <v>17.28</v>
      </c>
      <c r="I401" s="200">
        <f t="shared" si="117"/>
        <v>1442.53</v>
      </c>
      <c r="J401" s="203">
        <f t="shared" si="118"/>
        <v>0</v>
      </c>
      <c r="K401" s="187">
        <f t="shared" si="119"/>
        <v>0</v>
      </c>
      <c r="L401" s="334"/>
      <c r="M401" s="55">
        <v>83.48</v>
      </c>
      <c r="N401" s="13" t="str">
        <f t="shared" si="109"/>
        <v/>
      </c>
      <c r="O401" s="13" t="str">
        <f t="shared" si="110"/>
        <v/>
      </c>
      <c r="P401" s="2" t="e">
        <f t="shared" si="120"/>
        <v>#N/A</v>
      </c>
      <c r="Q401" s="2" t="e">
        <v>#N/A</v>
      </c>
    </row>
    <row r="402" spans="1:17" x14ac:dyDescent="0.2">
      <c r="A402" s="270" t="s">
        <v>718</v>
      </c>
      <c r="B402" s="263" t="s">
        <v>519</v>
      </c>
      <c r="C402" s="223" t="s">
        <v>182</v>
      </c>
      <c r="D402" s="260" t="s">
        <v>139</v>
      </c>
      <c r="E402" s="261">
        <v>11.01</v>
      </c>
      <c r="F402" s="201">
        <v>259</v>
      </c>
      <c r="G402" s="201">
        <f t="shared" si="116"/>
        <v>2851.59</v>
      </c>
      <c r="H402" s="211">
        <v>259</v>
      </c>
      <c r="I402" s="200">
        <f t="shared" si="117"/>
        <v>2851.59</v>
      </c>
      <c r="J402" s="203">
        <f t="shared" si="118"/>
        <v>0</v>
      </c>
      <c r="K402" s="187">
        <f t="shared" si="119"/>
        <v>0</v>
      </c>
      <c r="L402" s="334"/>
      <c r="M402" s="55">
        <v>11.01</v>
      </c>
      <c r="N402" s="13" t="str">
        <f t="shared" si="109"/>
        <v/>
      </c>
      <c r="O402" s="13" t="str">
        <f t="shared" si="110"/>
        <v/>
      </c>
      <c r="P402" s="2" t="e">
        <f t="shared" si="120"/>
        <v>#N/A</v>
      </c>
      <c r="Q402" s="2" t="e">
        <v>#N/A</v>
      </c>
    </row>
    <row r="403" spans="1:17" x14ac:dyDescent="0.2">
      <c r="A403" s="270" t="s">
        <v>719</v>
      </c>
      <c r="B403" s="263" t="s">
        <v>519</v>
      </c>
      <c r="C403" s="223" t="s">
        <v>522</v>
      </c>
      <c r="D403" s="260" t="s">
        <v>19</v>
      </c>
      <c r="E403" s="261">
        <v>408.05</v>
      </c>
      <c r="F403" s="201">
        <v>2.59</v>
      </c>
      <c r="G403" s="201">
        <f t="shared" si="116"/>
        <v>1056.8499999999999</v>
      </c>
      <c r="H403" s="211">
        <v>2.59</v>
      </c>
      <c r="I403" s="200">
        <f t="shared" si="117"/>
        <v>1056.8499999999999</v>
      </c>
      <c r="J403" s="203">
        <f t="shared" si="118"/>
        <v>0</v>
      </c>
      <c r="K403" s="187">
        <f t="shared" si="119"/>
        <v>0</v>
      </c>
      <c r="L403" s="334"/>
      <c r="M403" s="55">
        <v>408.05</v>
      </c>
      <c r="N403" s="13" t="str">
        <f t="shared" si="109"/>
        <v/>
      </c>
      <c r="O403" s="13" t="str">
        <f t="shared" si="110"/>
        <v/>
      </c>
      <c r="P403" s="2" t="e">
        <f t="shared" si="120"/>
        <v>#N/A</v>
      </c>
      <c r="Q403" s="2" t="e">
        <v>#N/A</v>
      </c>
    </row>
    <row r="404" spans="1:17" x14ac:dyDescent="0.2">
      <c r="A404" s="270" t="s">
        <v>720</v>
      </c>
      <c r="B404" s="263" t="s">
        <v>519</v>
      </c>
      <c r="C404" s="223" t="s">
        <v>185</v>
      </c>
      <c r="D404" s="260" t="s">
        <v>19</v>
      </c>
      <c r="E404" s="261">
        <v>65.44</v>
      </c>
      <c r="F404" s="201">
        <v>2.59</v>
      </c>
      <c r="G404" s="201">
        <f t="shared" si="116"/>
        <v>169.49</v>
      </c>
      <c r="H404" s="211">
        <v>2.59</v>
      </c>
      <c r="I404" s="200">
        <f t="shared" si="117"/>
        <v>169.49</v>
      </c>
      <c r="J404" s="203">
        <f t="shared" si="118"/>
        <v>0</v>
      </c>
      <c r="K404" s="187">
        <f t="shared" si="119"/>
        <v>0</v>
      </c>
      <c r="L404" s="334"/>
      <c r="M404" s="55">
        <v>65.44</v>
      </c>
      <c r="N404" s="13" t="str">
        <f t="shared" si="109"/>
        <v/>
      </c>
      <c r="O404" s="13" t="str">
        <f t="shared" si="110"/>
        <v/>
      </c>
      <c r="P404" s="2" t="e">
        <f t="shared" si="120"/>
        <v>#N/A</v>
      </c>
      <c r="Q404" s="2" t="e">
        <v>#N/A</v>
      </c>
    </row>
    <row r="405" spans="1:17" x14ac:dyDescent="0.2">
      <c r="A405" s="270" t="s">
        <v>741</v>
      </c>
      <c r="B405" s="263" t="s">
        <v>519</v>
      </c>
      <c r="C405" s="223" t="s">
        <v>466</v>
      </c>
      <c r="D405" s="260" t="s">
        <v>16</v>
      </c>
      <c r="E405" s="261">
        <v>58.64</v>
      </c>
      <c r="F405" s="201">
        <v>36</v>
      </c>
      <c r="G405" s="201">
        <f t="shared" si="116"/>
        <v>2111.04</v>
      </c>
      <c r="H405" s="211">
        <v>36</v>
      </c>
      <c r="I405" s="200">
        <f t="shared" si="117"/>
        <v>2111.04</v>
      </c>
      <c r="J405" s="203">
        <f t="shared" si="118"/>
        <v>0</v>
      </c>
      <c r="K405" s="187">
        <f t="shared" si="119"/>
        <v>0</v>
      </c>
      <c r="L405" s="334"/>
      <c r="M405" s="55"/>
      <c r="N405" s="13" t="str">
        <f t="shared" si="109"/>
        <v/>
      </c>
      <c r="O405" s="13" t="str">
        <f t="shared" si="110"/>
        <v/>
      </c>
      <c r="P405" s="2">
        <f t="shared" si="120"/>
        <v>58.64</v>
      </c>
      <c r="Q405" s="2">
        <v>69.27</v>
      </c>
    </row>
    <row r="406" spans="1:17" x14ac:dyDescent="0.2">
      <c r="A406" s="270" t="s">
        <v>742</v>
      </c>
      <c r="B406" s="263" t="s">
        <v>519</v>
      </c>
      <c r="C406" s="223" t="s">
        <v>190</v>
      </c>
      <c r="D406" s="260" t="s">
        <v>14</v>
      </c>
      <c r="E406" s="261">
        <v>81.67</v>
      </c>
      <c r="F406" s="201">
        <v>47.76</v>
      </c>
      <c r="G406" s="201">
        <f t="shared" si="116"/>
        <v>3900.56</v>
      </c>
      <c r="H406" s="211">
        <v>47.76</v>
      </c>
      <c r="I406" s="200">
        <f t="shared" si="117"/>
        <v>3900.56</v>
      </c>
      <c r="J406" s="203">
        <f t="shared" si="118"/>
        <v>0</v>
      </c>
      <c r="K406" s="187">
        <f t="shared" si="119"/>
        <v>0</v>
      </c>
      <c r="L406" s="334"/>
      <c r="M406" s="55">
        <v>81.67</v>
      </c>
      <c r="N406" s="13" t="str">
        <f t="shared" si="109"/>
        <v/>
      </c>
      <c r="O406" s="13" t="str">
        <f t="shared" si="110"/>
        <v/>
      </c>
      <c r="P406" s="2" t="e">
        <f t="shared" si="120"/>
        <v>#N/A</v>
      </c>
      <c r="Q406" s="2" t="e">
        <v>#N/A</v>
      </c>
    </row>
    <row r="407" spans="1:17" x14ac:dyDescent="0.2">
      <c r="A407" s="270" t="s">
        <v>743</v>
      </c>
      <c r="B407" s="263" t="s">
        <v>519</v>
      </c>
      <c r="C407" s="223" t="s">
        <v>182</v>
      </c>
      <c r="D407" s="260" t="s">
        <v>139</v>
      </c>
      <c r="E407" s="261">
        <v>11.01</v>
      </c>
      <c r="F407" s="201">
        <v>280.8</v>
      </c>
      <c r="G407" s="201">
        <f t="shared" si="116"/>
        <v>3091.61</v>
      </c>
      <c r="H407" s="211">
        <v>280.8</v>
      </c>
      <c r="I407" s="200">
        <f t="shared" si="117"/>
        <v>3091.61</v>
      </c>
      <c r="J407" s="203">
        <f t="shared" si="118"/>
        <v>0</v>
      </c>
      <c r="K407" s="187">
        <f t="shared" si="119"/>
        <v>0</v>
      </c>
      <c r="L407" s="334"/>
      <c r="M407" s="55">
        <v>11.01</v>
      </c>
      <c r="N407" s="13" t="str">
        <f t="shared" si="109"/>
        <v/>
      </c>
      <c r="O407" s="13" t="str">
        <f t="shared" si="110"/>
        <v/>
      </c>
      <c r="P407" s="2" t="e">
        <f t="shared" si="120"/>
        <v>#N/A</v>
      </c>
      <c r="Q407" s="2" t="e">
        <v>#N/A</v>
      </c>
    </row>
    <row r="408" spans="1:17" x14ac:dyDescent="0.2">
      <c r="A408" s="270" t="s">
        <v>744</v>
      </c>
      <c r="B408" s="263" t="s">
        <v>519</v>
      </c>
      <c r="C408" s="223" t="s">
        <v>183</v>
      </c>
      <c r="D408" s="260" t="s">
        <v>139</v>
      </c>
      <c r="E408" s="261">
        <v>13</v>
      </c>
      <c r="F408" s="201">
        <v>72.539999999999992</v>
      </c>
      <c r="G408" s="201">
        <f t="shared" si="116"/>
        <v>943.02</v>
      </c>
      <c r="H408" s="211">
        <v>72.539999999999992</v>
      </c>
      <c r="I408" s="200">
        <f t="shared" si="117"/>
        <v>943.02</v>
      </c>
      <c r="J408" s="203">
        <f t="shared" si="118"/>
        <v>0</v>
      </c>
      <c r="K408" s="187">
        <f t="shared" si="119"/>
        <v>0</v>
      </c>
      <c r="L408" s="334"/>
      <c r="M408" s="55">
        <v>13</v>
      </c>
      <c r="N408" s="13" t="str">
        <f t="shared" si="109"/>
        <v/>
      </c>
      <c r="O408" s="13" t="str">
        <f t="shared" si="110"/>
        <v/>
      </c>
      <c r="P408" s="2" t="e">
        <f t="shared" si="120"/>
        <v>#N/A</v>
      </c>
      <c r="Q408" s="2" t="e">
        <v>#N/A</v>
      </c>
    </row>
    <row r="409" spans="1:17" x14ac:dyDescent="0.2">
      <c r="A409" s="270" t="s">
        <v>745</v>
      </c>
      <c r="B409" s="263" t="s">
        <v>519</v>
      </c>
      <c r="C409" s="223" t="s">
        <v>522</v>
      </c>
      <c r="D409" s="260" t="s">
        <v>19</v>
      </c>
      <c r="E409" s="261">
        <v>408.05</v>
      </c>
      <c r="F409" s="201">
        <v>2.0399999999999996</v>
      </c>
      <c r="G409" s="201">
        <f t="shared" si="116"/>
        <v>832.42</v>
      </c>
      <c r="H409" s="211">
        <v>2.0399999999999996</v>
      </c>
      <c r="I409" s="200">
        <f t="shared" si="117"/>
        <v>832.42</v>
      </c>
      <c r="J409" s="203">
        <f t="shared" si="118"/>
        <v>0</v>
      </c>
      <c r="K409" s="187">
        <f t="shared" si="119"/>
        <v>0</v>
      </c>
      <c r="L409" s="334"/>
      <c r="M409" s="55">
        <v>408.05</v>
      </c>
      <c r="N409" s="13" t="str">
        <f t="shared" si="109"/>
        <v/>
      </c>
      <c r="O409" s="13" t="str">
        <f t="shared" si="110"/>
        <v/>
      </c>
      <c r="P409" s="2" t="e">
        <f t="shared" si="120"/>
        <v>#N/A</v>
      </c>
      <c r="Q409" s="2" t="e">
        <v>#N/A</v>
      </c>
    </row>
    <row r="410" spans="1:17" x14ac:dyDescent="0.2">
      <c r="A410" s="270" t="s">
        <v>746</v>
      </c>
      <c r="B410" s="263" t="s">
        <v>519</v>
      </c>
      <c r="C410" s="223" t="s">
        <v>191</v>
      </c>
      <c r="D410" s="260" t="s">
        <v>19</v>
      </c>
      <c r="E410" s="261">
        <v>95.26</v>
      </c>
      <c r="F410" s="201">
        <v>2.0399999999999996</v>
      </c>
      <c r="G410" s="201">
        <f t="shared" si="116"/>
        <v>194.33</v>
      </c>
      <c r="H410" s="211">
        <v>2.0399999999999996</v>
      </c>
      <c r="I410" s="200">
        <f t="shared" si="117"/>
        <v>194.33</v>
      </c>
      <c r="J410" s="203">
        <f t="shared" si="118"/>
        <v>0</v>
      </c>
      <c r="K410" s="187">
        <f t="shared" si="119"/>
        <v>0</v>
      </c>
      <c r="L410" s="334"/>
      <c r="M410" s="55">
        <v>95.26</v>
      </c>
      <c r="N410" s="13" t="str">
        <f t="shared" si="109"/>
        <v/>
      </c>
      <c r="O410" s="13" t="str">
        <f t="shared" si="110"/>
        <v/>
      </c>
      <c r="P410" s="2" t="e">
        <f t="shared" si="120"/>
        <v>#N/A</v>
      </c>
      <c r="Q410" s="2" t="e">
        <v>#N/A</v>
      </c>
    </row>
    <row r="411" spans="1:17" x14ac:dyDescent="0.2">
      <c r="A411" s="270" t="s">
        <v>747</v>
      </c>
      <c r="B411" s="263" t="s">
        <v>519</v>
      </c>
      <c r="C411" s="223" t="s">
        <v>50</v>
      </c>
      <c r="D411" s="260" t="s">
        <v>14</v>
      </c>
      <c r="E411" s="261">
        <v>68.7</v>
      </c>
      <c r="F411" s="201">
        <v>123.55</v>
      </c>
      <c r="G411" s="201">
        <f t="shared" si="116"/>
        <v>8487.89</v>
      </c>
      <c r="H411" s="211">
        <v>123.55</v>
      </c>
      <c r="I411" s="200">
        <f t="shared" si="117"/>
        <v>8487.89</v>
      </c>
      <c r="J411" s="203">
        <f t="shared" si="118"/>
        <v>0</v>
      </c>
      <c r="K411" s="187">
        <f t="shared" si="119"/>
        <v>0</v>
      </c>
      <c r="L411" s="334"/>
      <c r="M411" s="55">
        <v>68.7</v>
      </c>
      <c r="N411" s="13" t="str">
        <f t="shared" si="109"/>
        <v/>
      </c>
      <c r="O411" s="13" t="str">
        <f t="shared" si="110"/>
        <v/>
      </c>
      <c r="P411" s="2" t="e">
        <f t="shared" si="120"/>
        <v>#N/A</v>
      </c>
      <c r="Q411" s="2" t="e">
        <v>#N/A</v>
      </c>
    </row>
    <row r="412" spans="1:17" x14ac:dyDescent="0.2">
      <c r="A412" s="270" t="s">
        <v>748</v>
      </c>
      <c r="B412" s="263" t="s">
        <v>519</v>
      </c>
      <c r="C412" s="223" t="s">
        <v>52</v>
      </c>
      <c r="D412" s="260" t="s">
        <v>19</v>
      </c>
      <c r="E412" s="261">
        <v>1606.66</v>
      </c>
      <c r="F412" s="201">
        <v>5.38</v>
      </c>
      <c r="G412" s="201">
        <f t="shared" si="116"/>
        <v>8643.83</v>
      </c>
      <c r="H412" s="211">
        <v>5.38</v>
      </c>
      <c r="I412" s="200">
        <f t="shared" si="117"/>
        <v>8643.83</v>
      </c>
      <c r="J412" s="203">
        <f t="shared" si="118"/>
        <v>0</v>
      </c>
      <c r="K412" s="187">
        <f t="shared" si="119"/>
        <v>0</v>
      </c>
      <c r="L412" s="334"/>
      <c r="M412" s="55">
        <v>1606.66</v>
      </c>
      <c r="N412" s="13" t="str">
        <f t="shared" si="109"/>
        <v/>
      </c>
      <c r="O412" s="13" t="str">
        <f t="shared" si="110"/>
        <v/>
      </c>
      <c r="P412" s="2" t="e">
        <f t="shared" si="120"/>
        <v>#N/A</v>
      </c>
      <c r="Q412" s="2" t="e">
        <v>#N/A</v>
      </c>
    </row>
    <row r="413" spans="1:17" x14ac:dyDescent="0.2">
      <c r="A413" s="270" t="s">
        <v>749</v>
      </c>
      <c r="B413" s="263" t="s">
        <v>519</v>
      </c>
      <c r="C413" s="223" t="s">
        <v>64</v>
      </c>
      <c r="D413" s="260" t="s">
        <v>14</v>
      </c>
      <c r="E413" s="261">
        <v>5.77</v>
      </c>
      <c r="F413" s="201">
        <v>376.34</v>
      </c>
      <c r="G413" s="201">
        <f t="shared" si="116"/>
        <v>2171.48</v>
      </c>
      <c r="H413" s="211">
        <v>376.34</v>
      </c>
      <c r="I413" s="200">
        <f t="shared" si="117"/>
        <v>2171.48</v>
      </c>
      <c r="J413" s="203">
        <f t="shared" si="118"/>
        <v>0</v>
      </c>
      <c r="K413" s="187">
        <f t="shared" si="119"/>
        <v>0</v>
      </c>
      <c r="L413" s="334"/>
      <c r="M413" s="55">
        <v>5.77</v>
      </c>
      <c r="N413" s="13" t="str">
        <f t="shared" si="109"/>
        <v/>
      </c>
      <c r="O413" s="13" t="str">
        <f t="shared" si="110"/>
        <v/>
      </c>
      <c r="P413" s="2" t="e">
        <f t="shared" si="120"/>
        <v>#N/A</v>
      </c>
      <c r="Q413" s="2" t="e">
        <v>#N/A</v>
      </c>
    </row>
    <row r="414" spans="1:17" ht="25.5" x14ac:dyDescent="0.2">
      <c r="A414" s="270" t="s">
        <v>750</v>
      </c>
      <c r="B414" s="263" t="s">
        <v>519</v>
      </c>
      <c r="C414" s="223" t="s">
        <v>65</v>
      </c>
      <c r="D414" s="260" t="s">
        <v>14</v>
      </c>
      <c r="E414" s="261">
        <v>18.29</v>
      </c>
      <c r="F414" s="201">
        <v>376.34</v>
      </c>
      <c r="G414" s="201">
        <f t="shared" si="116"/>
        <v>6883.26</v>
      </c>
      <c r="H414" s="211">
        <v>376.34</v>
      </c>
      <c r="I414" s="200">
        <f t="shared" si="117"/>
        <v>6883.26</v>
      </c>
      <c r="J414" s="203">
        <f t="shared" si="118"/>
        <v>0</v>
      </c>
      <c r="K414" s="187">
        <f t="shared" si="119"/>
        <v>0</v>
      </c>
      <c r="L414" s="334"/>
      <c r="M414" s="55">
        <v>18.29</v>
      </c>
      <c r="N414" s="13" t="str">
        <f t="shared" si="109"/>
        <v/>
      </c>
      <c r="O414" s="13" t="str">
        <f t="shared" si="110"/>
        <v/>
      </c>
      <c r="P414" s="2" t="e">
        <f t="shared" si="120"/>
        <v>#N/A</v>
      </c>
      <c r="Q414" s="2" t="e">
        <v>#N/A</v>
      </c>
    </row>
    <row r="415" spans="1:17" x14ac:dyDescent="0.2">
      <c r="A415" s="27"/>
      <c r="B415" s="27"/>
      <c r="C415" s="178"/>
      <c r="D415" s="179"/>
      <c r="E415" s="180"/>
      <c r="F415" s="181"/>
      <c r="G415" s="181"/>
      <c r="H415" s="197"/>
      <c r="I415" s="183"/>
      <c r="J415" s="183"/>
      <c r="K415" s="181"/>
      <c r="L415" s="329"/>
      <c r="M415" s="13"/>
      <c r="N415" s="13"/>
      <c r="O415" s="13"/>
    </row>
    <row r="416" spans="1:17" x14ac:dyDescent="0.2">
      <c r="A416" s="278">
        <v>5</v>
      </c>
      <c r="B416" s="44"/>
      <c r="C416" s="279" t="s">
        <v>711</v>
      </c>
      <c r="D416" s="280"/>
      <c r="E416" s="281"/>
      <c r="F416" s="282"/>
      <c r="G416" s="282">
        <f>SUBTOTAL(9,G417:G422)</f>
        <v>0</v>
      </c>
      <c r="H416" s="202"/>
      <c r="I416" s="281">
        <f>SUBTOTAL(9,I417:I422)</f>
        <v>35671.85</v>
      </c>
      <c r="J416" s="220"/>
      <c r="K416" s="282">
        <f>SUBTOTAL(9,K417:K422)</f>
        <v>35671.85</v>
      </c>
      <c r="L416" s="339"/>
      <c r="M416" s="39">
        <v>0</v>
      </c>
      <c r="N416" s="13" t="str">
        <f t="shared" ref="N416:N422" si="121">IF($D416="","",IF($K416&gt;0,$K416,""))</f>
        <v/>
      </c>
      <c r="O416" s="13" t="str">
        <f t="shared" ref="O416:O422" si="122">IF($D416="","",IF($K416&lt;0,$K416,""))</f>
        <v/>
      </c>
    </row>
    <row r="417" spans="1:17" x14ac:dyDescent="0.2">
      <c r="A417" s="40" t="s">
        <v>584</v>
      </c>
      <c r="B417" s="27" t="s">
        <v>519</v>
      </c>
      <c r="C417" s="184" t="s">
        <v>112</v>
      </c>
      <c r="D417" s="185" t="s">
        <v>14</v>
      </c>
      <c r="E417" s="186">
        <f>L417</f>
        <v>9.772736789264</v>
      </c>
      <c r="F417" s="187"/>
      <c r="G417" s="187"/>
      <c r="H417" s="202">
        <v>682.84</v>
      </c>
      <c r="I417" s="203">
        <f t="shared" ref="I417:I422" si="123">ROUND(H417*E417,2)</f>
        <v>6673.22</v>
      </c>
      <c r="J417" s="203">
        <f t="shared" ref="J417:K423" si="124">H417-F417</f>
        <v>682.84</v>
      </c>
      <c r="K417" s="187">
        <f t="shared" si="124"/>
        <v>6673.22</v>
      </c>
      <c r="L417" s="334">
        <f t="shared" ref="L417:L422" si="125">M417*$K$524</f>
        <v>9.772736789264</v>
      </c>
      <c r="M417" s="55">
        <v>11.59</v>
      </c>
      <c r="N417" s="13">
        <f t="shared" si="121"/>
        <v>6673.22</v>
      </c>
      <c r="O417" s="13" t="str">
        <f t="shared" si="122"/>
        <v/>
      </c>
      <c r="P417" s="2" t="e">
        <f t="shared" ref="P417:P422" si="126">ROUND(Q417*$Q$3,2)</f>
        <v>#N/A</v>
      </c>
      <c r="Q417" s="2" t="e">
        <v>#N/A</v>
      </c>
    </row>
    <row r="418" spans="1:17" x14ac:dyDescent="0.2">
      <c r="A418" s="40" t="s">
        <v>585</v>
      </c>
      <c r="B418" s="27" t="s">
        <v>519</v>
      </c>
      <c r="C418" s="184" t="s">
        <v>114</v>
      </c>
      <c r="D418" s="185" t="s">
        <v>14</v>
      </c>
      <c r="E418" s="186">
        <f t="shared" ref="E418:E422" si="127">L418</f>
        <v>9.772736789264</v>
      </c>
      <c r="F418" s="187"/>
      <c r="G418" s="187"/>
      <c r="H418" s="202">
        <v>33.81</v>
      </c>
      <c r="I418" s="203">
        <f t="shared" si="123"/>
        <v>330.42</v>
      </c>
      <c r="J418" s="203">
        <f t="shared" si="124"/>
        <v>33.81</v>
      </c>
      <c r="K418" s="187">
        <f t="shared" si="124"/>
        <v>330.42</v>
      </c>
      <c r="L418" s="334">
        <f t="shared" si="125"/>
        <v>9.772736789264</v>
      </c>
      <c r="M418" s="55">
        <v>11.59</v>
      </c>
      <c r="N418" s="13">
        <f t="shared" si="121"/>
        <v>330.42</v>
      </c>
      <c r="O418" s="13" t="str">
        <f t="shared" si="122"/>
        <v/>
      </c>
      <c r="P418" s="2" t="e">
        <f t="shared" si="126"/>
        <v>#N/A</v>
      </c>
      <c r="Q418" s="2" t="e">
        <v>#N/A</v>
      </c>
    </row>
    <row r="419" spans="1:17" x14ac:dyDescent="0.2">
      <c r="A419" s="40" t="s">
        <v>586</v>
      </c>
      <c r="B419" s="27" t="s">
        <v>519</v>
      </c>
      <c r="C419" s="184" t="s">
        <v>115</v>
      </c>
      <c r="D419" s="185" t="s">
        <v>14</v>
      </c>
      <c r="E419" s="186">
        <f t="shared" si="127"/>
        <v>21.071673197903998</v>
      </c>
      <c r="F419" s="187"/>
      <c r="G419" s="187"/>
      <c r="H419" s="202">
        <v>33.81</v>
      </c>
      <c r="I419" s="203">
        <f t="shared" si="123"/>
        <v>712.43</v>
      </c>
      <c r="J419" s="203">
        <f t="shared" si="124"/>
        <v>33.81</v>
      </c>
      <c r="K419" s="187">
        <f t="shared" si="124"/>
        <v>712.43</v>
      </c>
      <c r="L419" s="334">
        <f t="shared" si="125"/>
        <v>21.071673197903998</v>
      </c>
      <c r="M419" s="55">
        <v>24.99</v>
      </c>
      <c r="N419" s="13">
        <f t="shared" si="121"/>
        <v>712.43</v>
      </c>
      <c r="O419" s="13" t="str">
        <f t="shared" si="122"/>
        <v/>
      </c>
      <c r="P419" s="2" t="e">
        <f t="shared" si="126"/>
        <v>#N/A</v>
      </c>
      <c r="Q419" s="2" t="e">
        <v>#N/A</v>
      </c>
    </row>
    <row r="420" spans="1:17" x14ac:dyDescent="0.2">
      <c r="A420" s="40" t="s">
        <v>587</v>
      </c>
      <c r="B420" s="27" t="s">
        <v>519</v>
      </c>
      <c r="C420" s="184" t="s">
        <v>113</v>
      </c>
      <c r="D420" s="185" t="s">
        <v>14</v>
      </c>
      <c r="E420" s="186">
        <f t="shared" si="127"/>
        <v>19.410560904992</v>
      </c>
      <c r="F420" s="187"/>
      <c r="G420" s="187"/>
      <c r="H420" s="202">
        <v>1115.3699999999999</v>
      </c>
      <c r="I420" s="203">
        <f t="shared" si="123"/>
        <v>21649.96</v>
      </c>
      <c r="J420" s="203">
        <f t="shared" si="124"/>
        <v>1115.3699999999999</v>
      </c>
      <c r="K420" s="187">
        <f t="shared" si="124"/>
        <v>21649.96</v>
      </c>
      <c r="L420" s="334">
        <f t="shared" si="125"/>
        <v>19.410560904992</v>
      </c>
      <c r="M420" s="55">
        <v>23.02</v>
      </c>
      <c r="N420" s="13">
        <f t="shared" si="121"/>
        <v>21649.96</v>
      </c>
      <c r="O420" s="13" t="str">
        <f t="shared" si="122"/>
        <v/>
      </c>
      <c r="P420" s="2" t="e">
        <f t="shared" si="126"/>
        <v>#N/A</v>
      </c>
      <c r="Q420" s="2" t="e">
        <v>#N/A</v>
      </c>
    </row>
    <row r="421" spans="1:17" x14ac:dyDescent="0.2">
      <c r="A421" s="40" t="s">
        <v>588</v>
      </c>
      <c r="B421" s="27" t="s">
        <v>519</v>
      </c>
      <c r="C421" s="184" t="s">
        <v>23</v>
      </c>
      <c r="D421" s="185" t="s">
        <v>24</v>
      </c>
      <c r="E421" s="186">
        <f t="shared" si="127"/>
        <v>8.7440276535519992</v>
      </c>
      <c r="F421" s="187"/>
      <c r="G421" s="187"/>
      <c r="H421" s="202">
        <v>240</v>
      </c>
      <c r="I421" s="203">
        <f t="shared" si="123"/>
        <v>2098.5700000000002</v>
      </c>
      <c r="J421" s="203">
        <f t="shared" si="124"/>
        <v>240</v>
      </c>
      <c r="K421" s="187">
        <f t="shared" si="124"/>
        <v>2098.5700000000002</v>
      </c>
      <c r="L421" s="334">
        <f t="shared" si="125"/>
        <v>8.7440276535519992</v>
      </c>
      <c r="M421" s="55">
        <v>10.37</v>
      </c>
      <c r="N421" s="13">
        <f t="shared" si="121"/>
        <v>2098.5700000000002</v>
      </c>
      <c r="O421" s="13" t="str">
        <f t="shared" si="122"/>
        <v/>
      </c>
      <c r="P421" s="2" t="e">
        <f t="shared" si="126"/>
        <v>#N/A</v>
      </c>
      <c r="Q421" s="2" t="e">
        <v>#N/A</v>
      </c>
    </row>
    <row r="422" spans="1:17" ht="25.5" x14ac:dyDescent="0.2">
      <c r="A422" s="40" t="s">
        <v>589</v>
      </c>
      <c r="B422" s="27" t="s">
        <v>519</v>
      </c>
      <c r="C422" s="184" t="s">
        <v>25</v>
      </c>
      <c r="D422" s="185" t="s">
        <v>14</v>
      </c>
      <c r="E422" s="186">
        <f t="shared" si="127"/>
        <v>17.530215517583997</v>
      </c>
      <c r="F422" s="187"/>
      <c r="G422" s="187"/>
      <c r="H422" s="202">
        <v>240</v>
      </c>
      <c r="I422" s="203">
        <f t="shared" si="123"/>
        <v>4207.25</v>
      </c>
      <c r="J422" s="203">
        <f t="shared" si="124"/>
        <v>240</v>
      </c>
      <c r="K422" s="187">
        <f t="shared" si="124"/>
        <v>4207.25</v>
      </c>
      <c r="L422" s="334">
        <f t="shared" si="125"/>
        <v>17.530215517583997</v>
      </c>
      <c r="M422" s="55">
        <v>20.79</v>
      </c>
      <c r="N422" s="13">
        <f t="shared" si="121"/>
        <v>4207.25</v>
      </c>
      <c r="O422" s="13" t="str">
        <f t="shared" si="122"/>
        <v/>
      </c>
      <c r="P422" s="2" t="e">
        <f t="shared" si="126"/>
        <v>#N/A</v>
      </c>
      <c r="Q422" s="2" t="e">
        <v>#N/A</v>
      </c>
    </row>
    <row r="423" spans="1:17" x14ac:dyDescent="0.2">
      <c r="A423" s="27"/>
      <c r="B423" s="27"/>
      <c r="C423" s="178"/>
      <c r="D423" s="179"/>
      <c r="E423" s="180"/>
      <c r="F423" s="181"/>
      <c r="G423" s="181"/>
      <c r="H423" s="197"/>
      <c r="I423" s="183"/>
      <c r="J423" s="183">
        <f t="shared" si="124"/>
        <v>0</v>
      </c>
      <c r="K423" s="181"/>
      <c r="L423" s="329"/>
      <c r="M423" s="13"/>
      <c r="N423" s="13"/>
      <c r="O423" s="13"/>
    </row>
    <row r="424" spans="1:17" x14ac:dyDescent="0.2">
      <c r="A424" s="25" t="s">
        <v>378</v>
      </c>
      <c r="B424" s="25"/>
      <c r="C424" s="222" t="s">
        <v>240</v>
      </c>
      <c r="D424" s="166"/>
      <c r="E424" s="167"/>
      <c r="F424" s="169"/>
      <c r="G424" s="169">
        <f>SUBTOTAL(9,G426:G485)</f>
        <v>597183.55999999994</v>
      </c>
      <c r="H424" s="170"/>
      <c r="I424" s="167">
        <f>SUBTOTAL(9,I426:I485)</f>
        <v>597183.55999999994</v>
      </c>
      <c r="J424" s="167">
        <f t="shared" si="115"/>
        <v>0</v>
      </c>
      <c r="K424" s="227">
        <f>SUBTOTAL(9,K426:K485)</f>
        <v>0</v>
      </c>
      <c r="L424" s="340"/>
      <c r="M424" s="60">
        <f>K424</f>
        <v>0</v>
      </c>
      <c r="N424" s="13" t="str">
        <f t="shared" si="109"/>
        <v/>
      </c>
      <c r="O424" s="13" t="str">
        <f t="shared" si="110"/>
        <v/>
      </c>
    </row>
    <row r="425" spans="1:17" x14ac:dyDescent="0.2">
      <c r="A425" s="25">
        <v>1</v>
      </c>
      <c r="B425" s="25"/>
      <c r="C425" s="222" t="s">
        <v>380</v>
      </c>
      <c r="D425" s="166"/>
      <c r="E425" s="167"/>
      <c r="F425" s="169"/>
      <c r="G425" s="169"/>
      <c r="H425" s="170"/>
      <c r="I425" s="167"/>
      <c r="J425" s="167">
        <f t="shared" si="115"/>
        <v>0</v>
      </c>
      <c r="K425" s="169">
        <f t="shared" si="115"/>
        <v>0</v>
      </c>
      <c r="L425" s="327"/>
      <c r="M425" s="50">
        <f t="shared" si="111"/>
        <v>0</v>
      </c>
      <c r="N425" s="13" t="str">
        <f t="shared" si="109"/>
        <v/>
      </c>
      <c r="O425" s="13" t="str">
        <f t="shared" si="110"/>
        <v/>
      </c>
    </row>
    <row r="426" spans="1:17" x14ac:dyDescent="0.2">
      <c r="A426" s="26" t="s">
        <v>322</v>
      </c>
      <c r="B426" s="27" t="s">
        <v>519</v>
      </c>
      <c r="C426" s="178" t="s">
        <v>241</v>
      </c>
      <c r="D426" s="179" t="s">
        <v>40</v>
      </c>
      <c r="E426" s="180">
        <v>176.37</v>
      </c>
      <c r="F426" s="181">
        <v>4</v>
      </c>
      <c r="G426" s="181">
        <f t="shared" ref="G426:G450" si="128">ROUND(F426*E426,2)</f>
        <v>705.48</v>
      </c>
      <c r="H426" s="197">
        <v>4</v>
      </c>
      <c r="I426" s="183">
        <f t="shared" ref="I426:I487" si="129">ROUND(H426*E426,2)</f>
        <v>705.48</v>
      </c>
      <c r="J426" s="183">
        <f t="shared" si="115"/>
        <v>0</v>
      </c>
      <c r="K426" s="175">
        <f t="shared" si="115"/>
        <v>0</v>
      </c>
      <c r="L426" s="328"/>
      <c r="M426" s="51">
        <f t="shared" si="111"/>
        <v>0</v>
      </c>
      <c r="N426" s="13" t="str">
        <f t="shared" si="109"/>
        <v/>
      </c>
      <c r="O426" s="13" t="str">
        <f t="shared" si="110"/>
        <v/>
      </c>
    </row>
    <row r="427" spans="1:17" x14ac:dyDescent="0.2">
      <c r="A427" s="26" t="s">
        <v>324</v>
      </c>
      <c r="B427" s="27" t="s">
        <v>519</v>
      </c>
      <c r="C427" s="178" t="s">
        <v>242</v>
      </c>
      <c r="D427" s="179" t="s">
        <v>40</v>
      </c>
      <c r="E427" s="180">
        <v>234.25</v>
      </c>
      <c r="F427" s="181">
        <v>8</v>
      </c>
      <c r="G427" s="181">
        <f t="shared" si="128"/>
        <v>1874</v>
      </c>
      <c r="H427" s="197">
        <v>8</v>
      </c>
      <c r="I427" s="183">
        <f t="shared" si="129"/>
        <v>1874</v>
      </c>
      <c r="J427" s="183">
        <f t="shared" si="115"/>
        <v>0</v>
      </c>
      <c r="K427" s="175">
        <f t="shared" si="115"/>
        <v>0</v>
      </c>
      <c r="L427" s="328"/>
      <c r="M427" s="51">
        <f t="shared" si="111"/>
        <v>0</v>
      </c>
      <c r="N427" s="13" t="str">
        <f t="shared" si="109"/>
        <v/>
      </c>
      <c r="O427" s="13" t="str">
        <f t="shared" si="110"/>
        <v/>
      </c>
    </row>
    <row r="428" spans="1:17" ht="25.5" x14ac:dyDescent="0.2">
      <c r="A428" s="27" t="s">
        <v>325</v>
      </c>
      <c r="B428" s="27" t="s">
        <v>519</v>
      </c>
      <c r="C428" s="178" t="s">
        <v>243</v>
      </c>
      <c r="D428" s="179" t="s">
        <v>40</v>
      </c>
      <c r="E428" s="180">
        <v>326.74</v>
      </c>
      <c r="F428" s="181">
        <v>89</v>
      </c>
      <c r="G428" s="181">
        <f t="shared" si="128"/>
        <v>29079.86</v>
      </c>
      <c r="H428" s="197">
        <v>89</v>
      </c>
      <c r="I428" s="183">
        <f t="shared" si="129"/>
        <v>29079.86</v>
      </c>
      <c r="J428" s="183">
        <f t="shared" si="115"/>
        <v>0</v>
      </c>
      <c r="K428" s="181">
        <f t="shared" si="115"/>
        <v>0</v>
      </c>
      <c r="L428" s="329"/>
      <c r="M428" s="13">
        <f t="shared" si="111"/>
        <v>0</v>
      </c>
      <c r="N428" s="13" t="str">
        <f t="shared" si="109"/>
        <v/>
      </c>
      <c r="O428" s="13" t="str">
        <f t="shared" si="110"/>
        <v/>
      </c>
    </row>
    <row r="429" spans="1:17" ht="25.5" x14ac:dyDescent="0.2">
      <c r="A429" s="26" t="s">
        <v>326</v>
      </c>
      <c r="B429" s="27" t="s">
        <v>519</v>
      </c>
      <c r="C429" s="178" t="s">
        <v>244</v>
      </c>
      <c r="D429" s="179" t="s">
        <v>40</v>
      </c>
      <c r="E429" s="180">
        <v>98.83</v>
      </c>
      <c r="F429" s="181">
        <v>31</v>
      </c>
      <c r="G429" s="181">
        <f t="shared" si="128"/>
        <v>3063.73</v>
      </c>
      <c r="H429" s="197">
        <v>31</v>
      </c>
      <c r="I429" s="183">
        <f t="shared" si="129"/>
        <v>3063.73</v>
      </c>
      <c r="J429" s="183">
        <f t="shared" si="115"/>
        <v>0</v>
      </c>
      <c r="K429" s="181">
        <f t="shared" si="115"/>
        <v>0</v>
      </c>
      <c r="L429" s="329"/>
      <c r="M429" s="13">
        <f t="shared" si="111"/>
        <v>0</v>
      </c>
      <c r="N429" s="13" t="str">
        <f t="shared" si="109"/>
        <v/>
      </c>
      <c r="O429" s="13" t="str">
        <f t="shared" si="110"/>
        <v/>
      </c>
    </row>
    <row r="430" spans="1:17" x14ac:dyDescent="0.2">
      <c r="A430" s="27" t="s">
        <v>327</v>
      </c>
      <c r="B430" s="27" t="s">
        <v>519</v>
      </c>
      <c r="C430" s="178" t="s">
        <v>245</v>
      </c>
      <c r="D430" s="179" t="s">
        <v>40</v>
      </c>
      <c r="E430" s="180">
        <v>11.44</v>
      </c>
      <c r="F430" s="181">
        <v>90</v>
      </c>
      <c r="G430" s="181">
        <f t="shared" si="128"/>
        <v>1029.5999999999999</v>
      </c>
      <c r="H430" s="197">
        <v>90</v>
      </c>
      <c r="I430" s="183">
        <f t="shared" si="129"/>
        <v>1029.5999999999999</v>
      </c>
      <c r="J430" s="183">
        <f t="shared" si="115"/>
        <v>0</v>
      </c>
      <c r="K430" s="181">
        <f t="shared" si="115"/>
        <v>0</v>
      </c>
      <c r="L430" s="329"/>
      <c r="M430" s="13">
        <f t="shared" si="111"/>
        <v>0</v>
      </c>
      <c r="N430" s="13" t="str">
        <f t="shared" si="109"/>
        <v/>
      </c>
      <c r="O430" s="13" t="str">
        <f t="shared" si="110"/>
        <v/>
      </c>
    </row>
    <row r="431" spans="1:17" x14ac:dyDescent="0.2">
      <c r="A431" s="26" t="s">
        <v>328</v>
      </c>
      <c r="B431" s="27" t="s">
        <v>519</v>
      </c>
      <c r="C431" s="178" t="s">
        <v>246</v>
      </c>
      <c r="D431" s="179" t="s">
        <v>40</v>
      </c>
      <c r="E431" s="180">
        <v>668.9</v>
      </c>
      <c r="F431" s="181">
        <v>1</v>
      </c>
      <c r="G431" s="181">
        <f t="shared" si="128"/>
        <v>668.9</v>
      </c>
      <c r="H431" s="197">
        <v>1</v>
      </c>
      <c r="I431" s="183">
        <f t="shared" si="129"/>
        <v>668.9</v>
      </c>
      <c r="J431" s="183">
        <f t="shared" si="115"/>
        <v>0</v>
      </c>
      <c r="K431" s="181">
        <f t="shared" si="115"/>
        <v>0</v>
      </c>
      <c r="L431" s="329"/>
      <c r="M431" s="13">
        <f t="shared" si="111"/>
        <v>0</v>
      </c>
      <c r="N431" s="13" t="str">
        <f t="shared" si="109"/>
        <v/>
      </c>
      <c r="O431" s="13" t="str">
        <f t="shared" si="110"/>
        <v/>
      </c>
    </row>
    <row r="432" spans="1:17" x14ac:dyDescent="0.2">
      <c r="A432" s="26" t="s">
        <v>329</v>
      </c>
      <c r="B432" s="27" t="s">
        <v>519</v>
      </c>
      <c r="C432" s="178" t="s">
        <v>247</v>
      </c>
      <c r="D432" s="179" t="s">
        <v>16</v>
      </c>
      <c r="E432" s="180">
        <v>286.58999999999997</v>
      </c>
      <c r="F432" s="181">
        <v>4</v>
      </c>
      <c r="G432" s="181">
        <f t="shared" si="128"/>
        <v>1146.3599999999999</v>
      </c>
      <c r="H432" s="197">
        <v>4</v>
      </c>
      <c r="I432" s="183">
        <f t="shared" si="129"/>
        <v>1146.3599999999999</v>
      </c>
      <c r="J432" s="183">
        <f t="shared" si="115"/>
        <v>0</v>
      </c>
      <c r="K432" s="181">
        <f t="shared" si="115"/>
        <v>0</v>
      </c>
      <c r="L432" s="329"/>
      <c r="M432" s="13">
        <f t="shared" si="111"/>
        <v>0</v>
      </c>
      <c r="N432" s="13" t="str">
        <f t="shared" si="109"/>
        <v/>
      </c>
      <c r="O432" s="13" t="str">
        <f t="shared" si="110"/>
        <v/>
      </c>
    </row>
    <row r="433" spans="1:15" x14ac:dyDescent="0.2">
      <c r="A433" s="27" t="s">
        <v>330</v>
      </c>
      <c r="B433" s="27" t="s">
        <v>519</v>
      </c>
      <c r="C433" s="178" t="s">
        <v>248</v>
      </c>
      <c r="D433" s="179" t="s">
        <v>16</v>
      </c>
      <c r="E433" s="180">
        <v>251.99</v>
      </c>
      <c r="F433" s="181">
        <v>210.7</v>
      </c>
      <c r="G433" s="181">
        <f t="shared" si="128"/>
        <v>53094.29</v>
      </c>
      <c r="H433" s="197">
        <v>210.7</v>
      </c>
      <c r="I433" s="183">
        <f t="shared" si="129"/>
        <v>53094.29</v>
      </c>
      <c r="J433" s="183">
        <f t="shared" si="115"/>
        <v>0</v>
      </c>
      <c r="K433" s="181">
        <f t="shared" si="115"/>
        <v>0</v>
      </c>
      <c r="L433" s="329"/>
      <c r="M433" s="13">
        <f t="shared" si="111"/>
        <v>0</v>
      </c>
      <c r="N433" s="13" t="str">
        <f t="shared" si="109"/>
        <v/>
      </c>
      <c r="O433" s="13" t="str">
        <f t="shared" si="110"/>
        <v/>
      </c>
    </row>
    <row r="434" spans="1:15" ht="25.5" x14ac:dyDescent="0.2">
      <c r="A434" s="26" t="s">
        <v>331</v>
      </c>
      <c r="B434" s="27" t="s">
        <v>519</v>
      </c>
      <c r="C434" s="178" t="s">
        <v>249</v>
      </c>
      <c r="D434" s="179" t="s">
        <v>40</v>
      </c>
      <c r="E434" s="180">
        <v>2466.15</v>
      </c>
      <c r="F434" s="181">
        <v>7</v>
      </c>
      <c r="G434" s="181">
        <f t="shared" si="128"/>
        <v>17263.05</v>
      </c>
      <c r="H434" s="197">
        <v>7</v>
      </c>
      <c r="I434" s="183">
        <f t="shared" si="129"/>
        <v>17263.05</v>
      </c>
      <c r="J434" s="183">
        <f t="shared" si="115"/>
        <v>0</v>
      </c>
      <c r="K434" s="181">
        <f t="shared" si="115"/>
        <v>0</v>
      </c>
      <c r="L434" s="329"/>
      <c r="M434" s="13">
        <f t="shared" ref="M434:M495" si="130">I434-G434-K434</f>
        <v>0</v>
      </c>
      <c r="N434" s="13" t="str">
        <f t="shared" si="109"/>
        <v/>
      </c>
      <c r="O434" s="13" t="str">
        <f t="shared" si="110"/>
        <v/>
      </c>
    </row>
    <row r="435" spans="1:15" x14ac:dyDescent="0.2">
      <c r="A435" s="26" t="s">
        <v>382</v>
      </c>
      <c r="B435" s="27" t="s">
        <v>519</v>
      </c>
      <c r="C435" s="178" t="s">
        <v>250</v>
      </c>
      <c r="D435" s="179" t="s">
        <v>40</v>
      </c>
      <c r="E435" s="180">
        <v>96</v>
      </c>
      <c r="F435" s="181">
        <v>7</v>
      </c>
      <c r="G435" s="181">
        <f t="shared" si="128"/>
        <v>672</v>
      </c>
      <c r="H435" s="197">
        <v>7</v>
      </c>
      <c r="I435" s="183">
        <f t="shared" si="129"/>
        <v>672</v>
      </c>
      <c r="J435" s="183">
        <f t="shared" si="115"/>
        <v>0</v>
      </c>
      <c r="K435" s="181">
        <f t="shared" si="115"/>
        <v>0</v>
      </c>
      <c r="L435" s="329"/>
      <c r="M435" s="13">
        <f t="shared" si="130"/>
        <v>0</v>
      </c>
      <c r="N435" s="13" t="str">
        <f t="shared" si="109"/>
        <v/>
      </c>
      <c r="O435" s="13" t="str">
        <f t="shared" si="110"/>
        <v/>
      </c>
    </row>
    <row r="436" spans="1:15" x14ac:dyDescent="0.2">
      <c r="A436" s="26" t="s">
        <v>383</v>
      </c>
      <c r="B436" s="27" t="s">
        <v>519</v>
      </c>
      <c r="C436" s="178" t="s">
        <v>251</v>
      </c>
      <c r="D436" s="179" t="s">
        <v>40</v>
      </c>
      <c r="E436" s="180">
        <v>141.93</v>
      </c>
      <c r="F436" s="181">
        <v>7</v>
      </c>
      <c r="G436" s="181">
        <f t="shared" si="128"/>
        <v>993.51</v>
      </c>
      <c r="H436" s="197">
        <v>7</v>
      </c>
      <c r="I436" s="183">
        <f t="shared" si="129"/>
        <v>993.51</v>
      </c>
      <c r="J436" s="183">
        <f t="shared" si="115"/>
        <v>0</v>
      </c>
      <c r="K436" s="181">
        <f t="shared" si="115"/>
        <v>0</v>
      </c>
      <c r="L436" s="329"/>
      <c r="M436" s="13">
        <f t="shared" si="130"/>
        <v>0</v>
      </c>
      <c r="N436" s="13" t="str">
        <f t="shared" si="109"/>
        <v/>
      </c>
      <c r="O436" s="13" t="str">
        <f t="shared" si="110"/>
        <v/>
      </c>
    </row>
    <row r="437" spans="1:15" x14ac:dyDescent="0.2">
      <c r="A437" s="26" t="s">
        <v>384</v>
      </c>
      <c r="B437" s="27" t="s">
        <v>519</v>
      </c>
      <c r="C437" s="178" t="s">
        <v>252</v>
      </c>
      <c r="D437" s="179" t="s">
        <v>40</v>
      </c>
      <c r="E437" s="180">
        <v>83</v>
      </c>
      <c r="F437" s="181">
        <v>7</v>
      </c>
      <c r="G437" s="181">
        <f t="shared" si="128"/>
        <v>581</v>
      </c>
      <c r="H437" s="197">
        <v>7</v>
      </c>
      <c r="I437" s="183">
        <f t="shared" si="129"/>
        <v>581</v>
      </c>
      <c r="J437" s="183">
        <f t="shared" si="115"/>
        <v>0</v>
      </c>
      <c r="K437" s="181">
        <f t="shared" si="115"/>
        <v>0</v>
      </c>
      <c r="L437" s="329"/>
      <c r="M437" s="13">
        <f t="shared" si="130"/>
        <v>0</v>
      </c>
      <c r="N437" s="13" t="str">
        <f t="shared" ref="N437:N498" si="131">IF($D437="","",IF($K437&gt;0,$K437,""))</f>
        <v/>
      </c>
      <c r="O437" s="13" t="str">
        <f t="shared" ref="O437:O498" si="132">IF($D437="","",IF($K437&lt;0,$K437,""))</f>
        <v/>
      </c>
    </row>
    <row r="438" spans="1:15" x14ac:dyDescent="0.2">
      <c r="A438" s="26" t="s">
        <v>385</v>
      </c>
      <c r="B438" s="27" t="s">
        <v>519</v>
      </c>
      <c r="C438" s="178" t="s">
        <v>253</v>
      </c>
      <c r="D438" s="179" t="s">
        <v>40</v>
      </c>
      <c r="E438" s="180">
        <v>278.69</v>
      </c>
      <c r="F438" s="181">
        <v>7</v>
      </c>
      <c r="G438" s="181">
        <f t="shared" si="128"/>
        <v>1950.83</v>
      </c>
      <c r="H438" s="197">
        <v>7</v>
      </c>
      <c r="I438" s="183">
        <f t="shared" si="129"/>
        <v>1950.83</v>
      </c>
      <c r="J438" s="183">
        <f t="shared" ref="J438:K479" si="133">H438-F438</f>
        <v>0</v>
      </c>
      <c r="K438" s="181">
        <f t="shared" si="133"/>
        <v>0</v>
      </c>
      <c r="L438" s="329"/>
      <c r="M438" s="13">
        <f t="shared" si="130"/>
        <v>0</v>
      </c>
      <c r="N438" s="13" t="str">
        <f t="shared" si="131"/>
        <v/>
      </c>
      <c r="O438" s="13" t="str">
        <f t="shared" si="132"/>
        <v/>
      </c>
    </row>
    <row r="439" spans="1:15" x14ac:dyDescent="0.2">
      <c r="A439" s="26" t="s">
        <v>386</v>
      </c>
      <c r="B439" s="27" t="s">
        <v>519</v>
      </c>
      <c r="C439" s="178" t="s">
        <v>254</v>
      </c>
      <c r="D439" s="179" t="s">
        <v>40</v>
      </c>
      <c r="E439" s="180">
        <v>190.57</v>
      </c>
      <c r="F439" s="181">
        <v>7</v>
      </c>
      <c r="G439" s="181">
        <f t="shared" si="128"/>
        <v>1333.99</v>
      </c>
      <c r="H439" s="197">
        <v>7</v>
      </c>
      <c r="I439" s="183">
        <f t="shared" si="129"/>
        <v>1333.99</v>
      </c>
      <c r="J439" s="183">
        <f t="shared" si="133"/>
        <v>0</v>
      </c>
      <c r="K439" s="181">
        <f t="shared" si="133"/>
        <v>0</v>
      </c>
      <c r="L439" s="329"/>
      <c r="M439" s="13">
        <f t="shared" si="130"/>
        <v>0</v>
      </c>
      <c r="N439" s="13" t="str">
        <f t="shared" si="131"/>
        <v/>
      </c>
      <c r="O439" s="13" t="str">
        <f t="shared" si="132"/>
        <v/>
      </c>
    </row>
    <row r="440" spans="1:15" ht="25.5" x14ac:dyDescent="0.2">
      <c r="A440" s="26" t="s">
        <v>387</v>
      </c>
      <c r="B440" s="27" t="s">
        <v>519</v>
      </c>
      <c r="C440" s="178" t="s">
        <v>255</v>
      </c>
      <c r="D440" s="179" t="s">
        <v>40</v>
      </c>
      <c r="E440" s="180">
        <v>3083.83</v>
      </c>
      <c r="F440" s="181">
        <v>1</v>
      </c>
      <c r="G440" s="181">
        <f t="shared" si="128"/>
        <v>3083.83</v>
      </c>
      <c r="H440" s="197">
        <v>1</v>
      </c>
      <c r="I440" s="183">
        <f t="shared" si="129"/>
        <v>3083.83</v>
      </c>
      <c r="J440" s="183">
        <f t="shared" si="133"/>
        <v>0</v>
      </c>
      <c r="K440" s="181">
        <f t="shared" si="133"/>
        <v>0</v>
      </c>
      <c r="L440" s="329"/>
      <c r="M440" s="13">
        <f t="shared" si="130"/>
        <v>0</v>
      </c>
      <c r="N440" s="13" t="str">
        <f t="shared" si="131"/>
        <v/>
      </c>
      <c r="O440" s="13" t="str">
        <f t="shared" si="132"/>
        <v/>
      </c>
    </row>
    <row r="441" spans="1:15" x14ac:dyDescent="0.2">
      <c r="A441" s="26" t="s">
        <v>388</v>
      </c>
      <c r="B441" s="27" t="s">
        <v>519</v>
      </c>
      <c r="C441" s="178" t="s">
        <v>256</v>
      </c>
      <c r="D441" s="179" t="s">
        <v>40</v>
      </c>
      <c r="E441" s="180">
        <v>227.72</v>
      </c>
      <c r="F441" s="181">
        <v>40</v>
      </c>
      <c r="G441" s="181">
        <f t="shared" si="128"/>
        <v>9108.7999999999993</v>
      </c>
      <c r="H441" s="197">
        <v>40</v>
      </c>
      <c r="I441" s="183">
        <f t="shared" si="129"/>
        <v>9108.7999999999993</v>
      </c>
      <c r="J441" s="183">
        <f t="shared" si="133"/>
        <v>0</v>
      </c>
      <c r="K441" s="181">
        <f t="shared" si="133"/>
        <v>0</v>
      </c>
      <c r="L441" s="329"/>
      <c r="M441" s="13">
        <f t="shared" si="130"/>
        <v>0</v>
      </c>
      <c r="N441" s="13" t="str">
        <f t="shared" si="131"/>
        <v/>
      </c>
      <c r="O441" s="13" t="str">
        <f t="shared" si="132"/>
        <v/>
      </c>
    </row>
    <row r="442" spans="1:15" x14ac:dyDescent="0.2">
      <c r="A442" s="26" t="s">
        <v>389</v>
      </c>
      <c r="B442" s="27" t="s">
        <v>519</v>
      </c>
      <c r="C442" s="178" t="s">
        <v>257</v>
      </c>
      <c r="D442" s="179" t="s">
        <v>19</v>
      </c>
      <c r="E442" s="180">
        <v>503.07</v>
      </c>
      <c r="F442" s="181">
        <v>33</v>
      </c>
      <c r="G442" s="181">
        <f t="shared" si="128"/>
        <v>16601.310000000001</v>
      </c>
      <c r="H442" s="197">
        <v>33</v>
      </c>
      <c r="I442" s="183">
        <f t="shared" si="129"/>
        <v>16601.310000000001</v>
      </c>
      <c r="J442" s="183">
        <f t="shared" si="133"/>
        <v>0</v>
      </c>
      <c r="K442" s="181">
        <f t="shared" si="133"/>
        <v>0</v>
      </c>
      <c r="L442" s="329"/>
      <c r="M442" s="13">
        <f t="shared" si="130"/>
        <v>0</v>
      </c>
      <c r="N442" s="13" t="str">
        <f t="shared" si="131"/>
        <v/>
      </c>
      <c r="O442" s="13" t="str">
        <f t="shared" si="132"/>
        <v/>
      </c>
    </row>
    <row r="443" spans="1:15" x14ac:dyDescent="0.2">
      <c r="A443" s="26" t="s">
        <v>390</v>
      </c>
      <c r="B443" s="27" t="s">
        <v>519</v>
      </c>
      <c r="C443" s="178" t="s">
        <v>258</v>
      </c>
      <c r="D443" s="179" t="s">
        <v>14</v>
      </c>
      <c r="E443" s="180">
        <v>23.27</v>
      </c>
      <c r="F443" s="181">
        <v>30</v>
      </c>
      <c r="G443" s="181">
        <f t="shared" si="128"/>
        <v>698.1</v>
      </c>
      <c r="H443" s="197">
        <v>30</v>
      </c>
      <c r="I443" s="183">
        <f t="shared" si="129"/>
        <v>698.1</v>
      </c>
      <c r="J443" s="183">
        <f t="shared" si="133"/>
        <v>0</v>
      </c>
      <c r="K443" s="181">
        <f t="shared" si="133"/>
        <v>0</v>
      </c>
      <c r="L443" s="329"/>
      <c r="M443" s="13">
        <f t="shared" si="130"/>
        <v>0</v>
      </c>
      <c r="N443" s="13" t="str">
        <f t="shared" si="131"/>
        <v/>
      </c>
      <c r="O443" s="13" t="str">
        <f t="shared" si="132"/>
        <v/>
      </c>
    </row>
    <row r="444" spans="1:15" ht="25.5" x14ac:dyDescent="0.2">
      <c r="A444" s="26" t="s">
        <v>391</v>
      </c>
      <c r="B444" s="27" t="s">
        <v>519</v>
      </c>
      <c r="C444" s="178" t="s">
        <v>22</v>
      </c>
      <c r="D444" s="179" t="s">
        <v>19</v>
      </c>
      <c r="E444" s="180">
        <v>108.7</v>
      </c>
      <c r="F444" s="181">
        <v>50.4</v>
      </c>
      <c r="G444" s="181">
        <f t="shared" si="128"/>
        <v>5478.48</v>
      </c>
      <c r="H444" s="197">
        <v>50.4</v>
      </c>
      <c r="I444" s="183">
        <f t="shared" si="129"/>
        <v>5478.48</v>
      </c>
      <c r="J444" s="183">
        <f t="shared" si="133"/>
        <v>0</v>
      </c>
      <c r="K444" s="181">
        <f t="shared" si="133"/>
        <v>0</v>
      </c>
      <c r="L444" s="329"/>
      <c r="M444" s="13">
        <f t="shared" si="130"/>
        <v>0</v>
      </c>
      <c r="N444" s="13" t="str">
        <f t="shared" si="131"/>
        <v/>
      </c>
      <c r="O444" s="13" t="str">
        <f t="shared" si="132"/>
        <v/>
      </c>
    </row>
    <row r="445" spans="1:15" x14ac:dyDescent="0.2">
      <c r="A445" s="26" t="s">
        <v>392</v>
      </c>
      <c r="B445" s="27" t="s">
        <v>519</v>
      </c>
      <c r="C445" s="178" t="s">
        <v>259</v>
      </c>
      <c r="D445" s="179" t="s">
        <v>19</v>
      </c>
      <c r="E445" s="180">
        <v>46.55</v>
      </c>
      <c r="F445" s="181">
        <v>36</v>
      </c>
      <c r="G445" s="181">
        <f t="shared" si="128"/>
        <v>1675.8</v>
      </c>
      <c r="H445" s="197">
        <v>36</v>
      </c>
      <c r="I445" s="183">
        <f t="shared" si="129"/>
        <v>1675.8</v>
      </c>
      <c r="J445" s="183">
        <f t="shared" si="133"/>
        <v>0</v>
      </c>
      <c r="K445" s="181">
        <f t="shared" si="133"/>
        <v>0</v>
      </c>
      <c r="L445" s="329"/>
      <c r="M445" s="13">
        <f t="shared" si="130"/>
        <v>0</v>
      </c>
      <c r="N445" s="13" t="str">
        <f t="shared" si="131"/>
        <v/>
      </c>
      <c r="O445" s="13" t="str">
        <f t="shared" si="132"/>
        <v/>
      </c>
    </row>
    <row r="446" spans="1:15" x14ac:dyDescent="0.2">
      <c r="A446" s="26" t="s">
        <v>393</v>
      </c>
      <c r="B446" s="27" t="s">
        <v>519</v>
      </c>
      <c r="C446" s="178" t="s">
        <v>260</v>
      </c>
      <c r="D446" s="179" t="s">
        <v>19</v>
      </c>
      <c r="E446" s="180">
        <v>14.47</v>
      </c>
      <c r="F446" s="181">
        <v>36</v>
      </c>
      <c r="G446" s="181">
        <f t="shared" si="128"/>
        <v>520.91999999999996</v>
      </c>
      <c r="H446" s="197">
        <v>36</v>
      </c>
      <c r="I446" s="183">
        <f t="shared" si="129"/>
        <v>520.91999999999996</v>
      </c>
      <c r="J446" s="183">
        <f t="shared" si="133"/>
        <v>0</v>
      </c>
      <c r="K446" s="181">
        <f t="shared" si="133"/>
        <v>0</v>
      </c>
      <c r="L446" s="329"/>
      <c r="M446" s="13">
        <f t="shared" si="130"/>
        <v>0</v>
      </c>
      <c r="N446" s="13" t="str">
        <f t="shared" si="131"/>
        <v/>
      </c>
      <c r="O446" s="13" t="str">
        <f t="shared" si="132"/>
        <v/>
      </c>
    </row>
    <row r="447" spans="1:15" x14ac:dyDescent="0.2">
      <c r="A447" s="26" t="s">
        <v>394</v>
      </c>
      <c r="B447" s="27" t="s">
        <v>519</v>
      </c>
      <c r="C447" s="178" t="s">
        <v>180</v>
      </c>
      <c r="D447" s="179" t="s">
        <v>19</v>
      </c>
      <c r="E447" s="180">
        <v>147.75</v>
      </c>
      <c r="F447" s="181">
        <v>1</v>
      </c>
      <c r="G447" s="181">
        <f t="shared" si="128"/>
        <v>147.75</v>
      </c>
      <c r="H447" s="197">
        <v>1</v>
      </c>
      <c r="I447" s="183">
        <f t="shared" si="129"/>
        <v>147.75</v>
      </c>
      <c r="J447" s="183">
        <f t="shared" si="133"/>
        <v>0</v>
      </c>
      <c r="K447" s="181">
        <f t="shared" si="133"/>
        <v>0</v>
      </c>
      <c r="L447" s="329"/>
      <c r="M447" s="13">
        <f t="shared" si="130"/>
        <v>0</v>
      </c>
      <c r="N447" s="13" t="str">
        <f t="shared" si="131"/>
        <v/>
      </c>
      <c r="O447" s="13" t="str">
        <f t="shared" si="132"/>
        <v/>
      </c>
    </row>
    <row r="448" spans="1:15" x14ac:dyDescent="0.2">
      <c r="A448" s="26" t="s">
        <v>395</v>
      </c>
      <c r="B448" s="27" t="s">
        <v>519</v>
      </c>
      <c r="C448" s="178" t="s">
        <v>261</v>
      </c>
      <c r="D448" s="179" t="s">
        <v>19</v>
      </c>
      <c r="E448" s="180">
        <v>445.03</v>
      </c>
      <c r="F448" s="181">
        <v>2.1</v>
      </c>
      <c r="G448" s="181">
        <f t="shared" si="128"/>
        <v>934.56</v>
      </c>
      <c r="H448" s="197">
        <v>2.1</v>
      </c>
      <c r="I448" s="183">
        <f t="shared" si="129"/>
        <v>934.56</v>
      </c>
      <c r="J448" s="183">
        <f t="shared" si="133"/>
        <v>0</v>
      </c>
      <c r="K448" s="181">
        <f t="shared" si="133"/>
        <v>0</v>
      </c>
      <c r="L448" s="329"/>
      <c r="M448" s="13">
        <f t="shared" si="130"/>
        <v>0</v>
      </c>
      <c r="N448" s="13" t="str">
        <f t="shared" si="131"/>
        <v/>
      </c>
      <c r="O448" s="13" t="str">
        <f t="shared" si="132"/>
        <v/>
      </c>
    </row>
    <row r="449" spans="1:17" x14ac:dyDescent="0.2">
      <c r="A449" s="270" t="s">
        <v>654</v>
      </c>
      <c r="B449" s="263" t="s">
        <v>519</v>
      </c>
      <c r="C449" s="223" t="s">
        <v>471</v>
      </c>
      <c r="D449" s="260" t="s">
        <v>14</v>
      </c>
      <c r="E449" s="261">
        <v>37.24</v>
      </c>
      <c r="F449" s="201">
        <v>202.29</v>
      </c>
      <c r="G449" s="201">
        <f t="shared" si="128"/>
        <v>7533.28</v>
      </c>
      <c r="H449" s="211">
        <v>202.29</v>
      </c>
      <c r="I449" s="200">
        <f t="shared" si="129"/>
        <v>7533.28</v>
      </c>
      <c r="J449" s="203">
        <f t="shared" si="133"/>
        <v>0</v>
      </c>
      <c r="K449" s="187">
        <f t="shared" si="133"/>
        <v>0</v>
      </c>
      <c r="L449" s="334"/>
      <c r="M449" s="55" t="e">
        <v>#N/A</v>
      </c>
      <c r="N449" s="13" t="str">
        <f t="shared" si="131"/>
        <v/>
      </c>
      <c r="O449" s="13" t="str">
        <f t="shared" si="132"/>
        <v/>
      </c>
      <c r="P449" s="2">
        <f t="shared" ref="P449:P450" si="134">ROUND(Q449*$Q$3,2)</f>
        <v>37.24</v>
      </c>
      <c r="Q449" s="2">
        <v>43.99</v>
      </c>
    </row>
    <row r="450" spans="1:17" x14ac:dyDescent="0.2">
      <c r="A450" s="270" t="s">
        <v>655</v>
      </c>
      <c r="B450" s="263" t="s">
        <v>519</v>
      </c>
      <c r="C450" s="223" t="s">
        <v>472</v>
      </c>
      <c r="D450" s="260" t="s">
        <v>541</v>
      </c>
      <c r="E450" s="261">
        <v>55.34</v>
      </c>
      <c r="F450" s="201">
        <v>101</v>
      </c>
      <c r="G450" s="201">
        <f t="shared" si="128"/>
        <v>5589.34</v>
      </c>
      <c r="H450" s="211">
        <v>101</v>
      </c>
      <c r="I450" s="200">
        <f t="shared" si="129"/>
        <v>5589.34</v>
      </c>
      <c r="J450" s="203">
        <f t="shared" si="133"/>
        <v>0</v>
      </c>
      <c r="K450" s="187">
        <f t="shared" si="133"/>
        <v>0</v>
      </c>
      <c r="L450" s="334"/>
      <c r="M450" s="55" t="e">
        <v>#N/A</v>
      </c>
      <c r="N450" s="13" t="str">
        <f t="shared" si="131"/>
        <v/>
      </c>
      <c r="O450" s="13" t="str">
        <f t="shared" si="132"/>
        <v/>
      </c>
      <c r="P450" s="2">
        <f t="shared" si="134"/>
        <v>55.34</v>
      </c>
      <c r="Q450" s="2">
        <v>65.37</v>
      </c>
    </row>
    <row r="451" spans="1:17" x14ac:dyDescent="0.2">
      <c r="A451" s="26" t="s">
        <v>539</v>
      </c>
      <c r="B451" s="26"/>
      <c r="C451" s="190" t="s">
        <v>262</v>
      </c>
      <c r="D451" s="179"/>
      <c r="E451" s="180"/>
      <c r="F451" s="181"/>
      <c r="G451" s="175"/>
      <c r="H451" s="197">
        <v>0</v>
      </c>
      <c r="I451" s="174"/>
      <c r="J451" s="183">
        <f t="shared" si="133"/>
        <v>0</v>
      </c>
      <c r="K451" s="181">
        <f t="shared" si="133"/>
        <v>0</v>
      </c>
      <c r="L451" s="329"/>
      <c r="M451" s="13">
        <f t="shared" si="130"/>
        <v>0</v>
      </c>
      <c r="N451" s="13" t="str">
        <f t="shared" si="131"/>
        <v/>
      </c>
      <c r="O451" s="13" t="str">
        <f t="shared" si="132"/>
        <v/>
      </c>
    </row>
    <row r="452" spans="1:17" x14ac:dyDescent="0.2">
      <c r="A452" s="26" t="s">
        <v>656</v>
      </c>
      <c r="B452" s="27" t="s">
        <v>519</v>
      </c>
      <c r="C452" s="178" t="s">
        <v>263</v>
      </c>
      <c r="D452" s="179" t="s">
        <v>16</v>
      </c>
      <c r="E452" s="180">
        <v>37.590000000000003</v>
      </c>
      <c r="F452" s="181">
        <v>120</v>
      </c>
      <c r="G452" s="181">
        <f t="shared" ref="G452:G464" si="135">ROUND(F452*E452,2)</f>
        <v>4510.8</v>
      </c>
      <c r="H452" s="197">
        <v>120</v>
      </c>
      <c r="I452" s="183">
        <f t="shared" si="129"/>
        <v>4510.8</v>
      </c>
      <c r="J452" s="183">
        <f t="shared" si="133"/>
        <v>0</v>
      </c>
      <c r="K452" s="181">
        <f t="shared" si="133"/>
        <v>0</v>
      </c>
      <c r="L452" s="329"/>
      <c r="M452" s="13">
        <f t="shared" si="130"/>
        <v>0</v>
      </c>
      <c r="N452" s="13" t="str">
        <f t="shared" si="131"/>
        <v/>
      </c>
      <c r="O452" s="13" t="str">
        <f t="shared" si="132"/>
        <v/>
      </c>
    </row>
    <row r="453" spans="1:17" x14ac:dyDescent="0.2">
      <c r="A453" s="26" t="s">
        <v>657</v>
      </c>
      <c r="B453" s="27" t="s">
        <v>519</v>
      </c>
      <c r="C453" s="178" t="s">
        <v>264</v>
      </c>
      <c r="D453" s="179" t="s">
        <v>16</v>
      </c>
      <c r="E453" s="180">
        <v>5.95</v>
      </c>
      <c r="F453" s="181">
        <v>480</v>
      </c>
      <c r="G453" s="181">
        <f t="shared" si="135"/>
        <v>2856</v>
      </c>
      <c r="H453" s="197">
        <v>480</v>
      </c>
      <c r="I453" s="183">
        <f t="shared" si="129"/>
        <v>2856</v>
      </c>
      <c r="J453" s="183">
        <f t="shared" si="133"/>
        <v>0</v>
      </c>
      <c r="K453" s="181">
        <f t="shared" si="133"/>
        <v>0</v>
      </c>
      <c r="L453" s="329"/>
      <c r="M453" s="13">
        <f t="shared" si="130"/>
        <v>0</v>
      </c>
      <c r="N453" s="13" t="str">
        <f t="shared" si="131"/>
        <v/>
      </c>
      <c r="O453" s="13" t="str">
        <f t="shared" si="132"/>
        <v/>
      </c>
    </row>
    <row r="454" spans="1:17" x14ac:dyDescent="0.2">
      <c r="A454" s="26" t="s">
        <v>658</v>
      </c>
      <c r="B454" s="27" t="s">
        <v>519</v>
      </c>
      <c r="C454" s="178" t="s">
        <v>265</v>
      </c>
      <c r="D454" s="179" t="s">
        <v>57</v>
      </c>
      <c r="E454" s="180">
        <v>1469.48</v>
      </c>
      <c r="F454" s="181">
        <v>1</v>
      </c>
      <c r="G454" s="181">
        <f t="shared" si="135"/>
        <v>1469.48</v>
      </c>
      <c r="H454" s="197">
        <v>1</v>
      </c>
      <c r="I454" s="183">
        <f t="shared" si="129"/>
        <v>1469.48</v>
      </c>
      <c r="J454" s="183">
        <f t="shared" si="133"/>
        <v>0</v>
      </c>
      <c r="K454" s="181">
        <f t="shared" si="133"/>
        <v>0</v>
      </c>
      <c r="L454" s="329"/>
      <c r="M454" s="13">
        <f t="shared" si="130"/>
        <v>0</v>
      </c>
      <c r="N454" s="13" t="str">
        <f t="shared" si="131"/>
        <v/>
      </c>
      <c r="O454" s="13" t="str">
        <f t="shared" si="132"/>
        <v/>
      </c>
    </row>
    <row r="455" spans="1:17" ht="25.5" x14ac:dyDescent="0.2">
      <c r="A455" s="26" t="s">
        <v>659</v>
      </c>
      <c r="B455" s="27" t="s">
        <v>519</v>
      </c>
      <c r="C455" s="178" t="s">
        <v>266</v>
      </c>
      <c r="D455" s="179" t="s">
        <v>40</v>
      </c>
      <c r="E455" s="180">
        <v>2268.39</v>
      </c>
      <c r="F455" s="181">
        <v>1</v>
      </c>
      <c r="G455" s="181">
        <f t="shared" si="135"/>
        <v>2268.39</v>
      </c>
      <c r="H455" s="197">
        <v>1</v>
      </c>
      <c r="I455" s="183">
        <f t="shared" si="129"/>
        <v>2268.39</v>
      </c>
      <c r="J455" s="183">
        <f t="shared" si="133"/>
        <v>0</v>
      </c>
      <c r="K455" s="181">
        <f t="shared" si="133"/>
        <v>0</v>
      </c>
      <c r="L455" s="329"/>
      <c r="M455" s="13">
        <f t="shared" si="130"/>
        <v>0</v>
      </c>
      <c r="N455" s="13" t="str">
        <f t="shared" si="131"/>
        <v/>
      </c>
      <c r="O455" s="13" t="str">
        <f t="shared" si="132"/>
        <v/>
      </c>
    </row>
    <row r="456" spans="1:17" ht="25.5" x14ac:dyDescent="0.2">
      <c r="A456" s="26" t="s">
        <v>660</v>
      </c>
      <c r="B456" s="27" t="s">
        <v>519</v>
      </c>
      <c r="C456" s="178" t="s">
        <v>267</v>
      </c>
      <c r="D456" s="179" t="s">
        <v>40</v>
      </c>
      <c r="E456" s="180">
        <v>9996.65</v>
      </c>
      <c r="F456" s="181">
        <v>1</v>
      </c>
      <c r="G456" s="181">
        <f t="shared" si="135"/>
        <v>9996.65</v>
      </c>
      <c r="H456" s="197">
        <v>1</v>
      </c>
      <c r="I456" s="183">
        <f t="shared" si="129"/>
        <v>9996.65</v>
      </c>
      <c r="J456" s="183">
        <f t="shared" si="133"/>
        <v>0</v>
      </c>
      <c r="K456" s="181">
        <f t="shared" si="133"/>
        <v>0</v>
      </c>
      <c r="L456" s="329"/>
      <c r="M456" s="13">
        <f t="shared" si="130"/>
        <v>0</v>
      </c>
      <c r="N456" s="13" t="str">
        <f t="shared" si="131"/>
        <v/>
      </c>
      <c r="O456" s="13" t="str">
        <f t="shared" si="132"/>
        <v/>
      </c>
    </row>
    <row r="457" spans="1:17" ht="25.5" x14ac:dyDescent="0.2">
      <c r="A457" s="26" t="s">
        <v>661</v>
      </c>
      <c r="B457" s="27" t="s">
        <v>519</v>
      </c>
      <c r="C457" s="178" t="s">
        <v>268</v>
      </c>
      <c r="D457" s="179" t="s">
        <v>57</v>
      </c>
      <c r="E457" s="180">
        <v>3364</v>
      </c>
      <c r="F457" s="181">
        <v>1</v>
      </c>
      <c r="G457" s="181">
        <f t="shared" si="135"/>
        <v>3364</v>
      </c>
      <c r="H457" s="197">
        <v>1</v>
      </c>
      <c r="I457" s="183">
        <f t="shared" si="129"/>
        <v>3364</v>
      </c>
      <c r="J457" s="183">
        <f t="shared" si="133"/>
        <v>0</v>
      </c>
      <c r="K457" s="181">
        <f t="shared" si="133"/>
        <v>0</v>
      </c>
      <c r="L457" s="329"/>
      <c r="M457" s="13">
        <f t="shared" si="130"/>
        <v>0</v>
      </c>
      <c r="N457" s="13" t="str">
        <f t="shared" si="131"/>
        <v/>
      </c>
      <c r="O457" s="13" t="str">
        <f t="shared" si="132"/>
        <v/>
      </c>
    </row>
    <row r="458" spans="1:17" x14ac:dyDescent="0.2">
      <c r="A458" s="26" t="s">
        <v>662</v>
      </c>
      <c r="B458" s="27" t="s">
        <v>519</v>
      </c>
      <c r="C458" s="178" t="s">
        <v>269</v>
      </c>
      <c r="D458" s="179" t="s">
        <v>57</v>
      </c>
      <c r="E458" s="180">
        <v>1938.95</v>
      </c>
      <c r="F458" s="181">
        <v>1</v>
      </c>
      <c r="G458" s="181">
        <f t="shared" si="135"/>
        <v>1938.95</v>
      </c>
      <c r="H458" s="197">
        <v>1</v>
      </c>
      <c r="I458" s="183">
        <f t="shared" si="129"/>
        <v>1938.95</v>
      </c>
      <c r="J458" s="183">
        <f t="shared" si="133"/>
        <v>0</v>
      </c>
      <c r="K458" s="181">
        <f t="shared" si="133"/>
        <v>0</v>
      </c>
      <c r="L458" s="329"/>
      <c r="M458" s="13">
        <f t="shared" si="130"/>
        <v>0</v>
      </c>
      <c r="N458" s="13" t="str">
        <f t="shared" si="131"/>
        <v/>
      </c>
      <c r="O458" s="13" t="str">
        <f t="shared" si="132"/>
        <v/>
      </c>
    </row>
    <row r="459" spans="1:17" x14ac:dyDescent="0.2">
      <c r="A459" s="26" t="s">
        <v>663</v>
      </c>
      <c r="B459" s="27" t="s">
        <v>519</v>
      </c>
      <c r="C459" s="178" t="s">
        <v>270</v>
      </c>
      <c r="D459" s="179" t="s">
        <v>57</v>
      </c>
      <c r="E459" s="180">
        <v>533.73</v>
      </c>
      <c r="F459" s="181">
        <v>1</v>
      </c>
      <c r="G459" s="181">
        <f t="shared" si="135"/>
        <v>533.73</v>
      </c>
      <c r="H459" s="197">
        <v>1</v>
      </c>
      <c r="I459" s="183">
        <f t="shared" si="129"/>
        <v>533.73</v>
      </c>
      <c r="J459" s="183">
        <f t="shared" si="133"/>
        <v>0</v>
      </c>
      <c r="K459" s="181">
        <f t="shared" si="133"/>
        <v>0</v>
      </c>
      <c r="L459" s="329"/>
      <c r="M459" s="13">
        <f t="shared" si="130"/>
        <v>0</v>
      </c>
      <c r="N459" s="13" t="str">
        <f t="shared" si="131"/>
        <v/>
      </c>
      <c r="O459" s="13" t="str">
        <f t="shared" si="132"/>
        <v/>
      </c>
    </row>
    <row r="460" spans="1:17" x14ac:dyDescent="0.2">
      <c r="A460" s="26" t="s">
        <v>664</v>
      </c>
      <c r="B460" s="27" t="s">
        <v>519</v>
      </c>
      <c r="C460" s="178" t="s">
        <v>271</v>
      </c>
      <c r="D460" s="179" t="s">
        <v>542</v>
      </c>
      <c r="E460" s="180">
        <v>119.98</v>
      </c>
      <c r="F460" s="181">
        <v>6</v>
      </c>
      <c r="G460" s="181">
        <f t="shared" si="135"/>
        <v>719.88</v>
      </c>
      <c r="H460" s="197">
        <v>6</v>
      </c>
      <c r="I460" s="183">
        <f t="shared" si="129"/>
        <v>719.88</v>
      </c>
      <c r="J460" s="183">
        <f t="shared" si="133"/>
        <v>0</v>
      </c>
      <c r="K460" s="181"/>
      <c r="L460" s="329"/>
      <c r="M460" s="13">
        <f t="shared" si="130"/>
        <v>0</v>
      </c>
      <c r="N460" s="13" t="str">
        <f t="shared" si="131"/>
        <v/>
      </c>
      <c r="O460" s="13" t="str">
        <f t="shared" si="132"/>
        <v/>
      </c>
    </row>
    <row r="461" spans="1:17" x14ac:dyDescent="0.2">
      <c r="A461" s="26" t="s">
        <v>665</v>
      </c>
      <c r="B461" s="27" t="s">
        <v>519</v>
      </c>
      <c r="C461" s="178" t="s">
        <v>272</v>
      </c>
      <c r="D461" s="179" t="s">
        <v>542</v>
      </c>
      <c r="E461" s="180">
        <v>286.58999999999997</v>
      </c>
      <c r="F461" s="181">
        <v>6</v>
      </c>
      <c r="G461" s="181">
        <f t="shared" si="135"/>
        <v>1719.54</v>
      </c>
      <c r="H461" s="197">
        <v>6</v>
      </c>
      <c r="I461" s="183">
        <f t="shared" si="129"/>
        <v>1719.54</v>
      </c>
      <c r="J461" s="183">
        <f t="shared" si="133"/>
        <v>0</v>
      </c>
      <c r="K461" s="181"/>
      <c r="L461" s="329"/>
      <c r="M461" s="13">
        <f t="shared" si="130"/>
        <v>0</v>
      </c>
      <c r="N461" s="13" t="str">
        <f t="shared" si="131"/>
        <v/>
      </c>
      <c r="O461" s="13" t="str">
        <f t="shared" si="132"/>
        <v/>
      </c>
    </row>
    <row r="462" spans="1:17" x14ac:dyDescent="0.2">
      <c r="A462" s="26" t="s">
        <v>666</v>
      </c>
      <c r="B462" s="27" t="s">
        <v>519</v>
      </c>
      <c r="C462" s="178" t="s">
        <v>273</v>
      </c>
      <c r="D462" s="179" t="s">
        <v>40</v>
      </c>
      <c r="E462" s="180">
        <v>464.22</v>
      </c>
      <c r="F462" s="181">
        <v>1</v>
      </c>
      <c r="G462" s="181">
        <f t="shared" si="135"/>
        <v>464.22</v>
      </c>
      <c r="H462" s="197">
        <v>1</v>
      </c>
      <c r="I462" s="183">
        <f t="shared" si="129"/>
        <v>464.22</v>
      </c>
      <c r="J462" s="183">
        <f t="shared" si="133"/>
        <v>0</v>
      </c>
      <c r="K462" s="181">
        <f t="shared" si="133"/>
        <v>0</v>
      </c>
      <c r="L462" s="329"/>
      <c r="M462" s="13">
        <f t="shared" si="130"/>
        <v>0</v>
      </c>
      <c r="N462" s="13" t="str">
        <f t="shared" si="131"/>
        <v/>
      </c>
      <c r="O462" s="13" t="str">
        <f t="shared" si="132"/>
        <v/>
      </c>
    </row>
    <row r="463" spans="1:17" x14ac:dyDescent="0.2">
      <c r="A463" s="26" t="s">
        <v>667</v>
      </c>
      <c r="B463" s="27" t="s">
        <v>519</v>
      </c>
      <c r="C463" s="178" t="s">
        <v>274</v>
      </c>
      <c r="D463" s="179" t="s">
        <v>40</v>
      </c>
      <c r="E463" s="180">
        <v>80.84</v>
      </c>
      <c r="F463" s="181">
        <v>4</v>
      </c>
      <c r="G463" s="181">
        <f t="shared" si="135"/>
        <v>323.36</v>
      </c>
      <c r="H463" s="197">
        <v>4</v>
      </c>
      <c r="I463" s="183">
        <f t="shared" si="129"/>
        <v>323.36</v>
      </c>
      <c r="J463" s="183">
        <f t="shared" si="133"/>
        <v>0</v>
      </c>
      <c r="K463" s="181">
        <f t="shared" si="133"/>
        <v>0</v>
      </c>
      <c r="L463" s="329"/>
      <c r="M463" s="13">
        <f t="shared" si="130"/>
        <v>0</v>
      </c>
      <c r="N463" s="13" t="str">
        <f t="shared" si="131"/>
        <v/>
      </c>
      <c r="O463" s="13" t="str">
        <f t="shared" si="132"/>
        <v/>
      </c>
    </row>
    <row r="464" spans="1:17" x14ac:dyDescent="0.2">
      <c r="A464" s="26" t="s">
        <v>668</v>
      </c>
      <c r="B464" s="27" t="s">
        <v>519</v>
      </c>
      <c r="C464" s="178" t="s">
        <v>275</v>
      </c>
      <c r="D464" s="179" t="s">
        <v>40</v>
      </c>
      <c r="E464" s="180">
        <v>547.47</v>
      </c>
      <c r="F464" s="181">
        <v>2</v>
      </c>
      <c r="G464" s="181">
        <f t="shared" si="135"/>
        <v>1094.94</v>
      </c>
      <c r="H464" s="197">
        <v>2</v>
      </c>
      <c r="I464" s="183">
        <f t="shared" si="129"/>
        <v>1094.94</v>
      </c>
      <c r="J464" s="183">
        <f t="shared" si="133"/>
        <v>0</v>
      </c>
      <c r="K464" s="181">
        <f t="shared" si="133"/>
        <v>0</v>
      </c>
      <c r="L464" s="329"/>
      <c r="M464" s="13">
        <f t="shared" si="130"/>
        <v>0</v>
      </c>
      <c r="N464" s="13" t="str">
        <f t="shared" si="131"/>
        <v/>
      </c>
      <c r="O464" s="13" t="str">
        <f t="shared" si="132"/>
        <v/>
      </c>
    </row>
    <row r="465" spans="1:15" x14ac:dyDescent="0.2">
      <c r="A465" s="26" t="s">
        <v>540</v>
      </c>
      <c r="B465" s="26"/>
      <c r="C465" s="190" t="s">
        <v>276</v>
      </c>
      <c r="D465" s="179"/>
      <c r="E465" s="180"/>
      <c r="F465" s="181"/>
      <c r="G465" s="175"/>
      <c r="H465" s="197">
        <v>0</v>
      </c>
      <c r="I465" s="174"/>
      <c r="J465" s="183">
        <f t="shared" si="133"/>
        <v>0</v>
      </c>
      <c r="K465" s="181">
        <f t="shared" si="133"/>
        <v>0</v>
      </c>
      <c r="L465" s="329"/>
      <c r="M465" s="13">
        <f t="shared" si="130"/>
        <v>0</v>
      </c>
      <c r="N465" s="13" t="str">
        <f t="shared" si="131"/>
        <v/>
      </c>
      <c r="O465" s="13" t="str">
        <f t="shared" si="132"/>
        <v/>
      </c>
    </row>
    <row r="466" spans="1:15" x14ac:dyDescent="0.2">
      <c r="A466" s="26" t="s">
        <v>669</v>
      </c>
      <c r="B466" s="27" t="s">
        <v>519</v>
      </c>
      <c r="C466" s="178" t="s">
        <v>178</v>
      </c>
      <c r="D466" s="179" t="s">
        <v>19</v>
      </c>
      <c r="E466" s="180">
        <v>46.55</v>
      </c>
      <c r="F466" s="181">
        <v>3.5</v>
      </c>
      <c r="G466" s="181">
        <f t="shared" ref="G466:G473" si="136">ROUND(F466*E466,2)</f>
        <v>162.93</v>
      </c>
      <c r="H466" s="197">
        <v>3.5</v>
      </c>
      <c r="I466" s="183">
        <f t="shared" si="129"/>
        <v>162.93</v>
      </c>
      <c r="J466" s="183">
        <f t="shared" si="133"/>
        <v>0</v>
      </c>
      <c r="K466" s="181">
        <f t="shared" si="133"/>
        <v>0</v>
      </c>
      <c r="L466" s="329"/>
      <c r="M466" s="13">
        <f t="shared" si="130"/>
        <v>0</v>
      </c>
      <c r="N466" s="13" t="str">
        <f t="shared" si="131"/>
        <v/>
      </c>
      <c r="O466" s="13" t="str">
        <f t="shared" si="132"/>
        <v/>
      </c>
    </row>
    <row r="467" spans="1:15" x14ac:dyDescent="0.2">
      <c r="A467" s="26" t="s">
        <v>670</v>
      </c>
      <c r="B467" s="27" t="s">
        <v>519</v>
      </c>
      <c r="C467" s="178" t="s">
        <v>260</v>
      </c>
      <c r="D467" s="179" t="s">
        <v>19</v>
      </c>
      <c r="E467" s="180">
        <v>14.47</v>
      </c>
      <c r="F467" s="181">
        <v>1.5</v>
      </c>
      <c r="G467" s="181">
        <f t="shared" si="136"/>
        <v>21.71</v>
      </c>
      <c r="H467" s="197">
        <v>1.5</v>
      </c>
      <c r="I467" s="183">
        <f t="shared" si="129"/>
        <v>21.71</v>
      </c>
      <c r="J467" s="183">
        <f t="shared" si="133"/>
        <v>0</v>
      </c>
      <c r="K467" s="181">
        <f t="shared" si="133"/>
        <v>0</v>
      </c>
      <c r="L467" s="329"/>
      <c r="M467" s="13">
        <f t="shared" si="130"/>
        <v>0</v>
      </c>
      <c r="N467" s="13" t="str">
        <f t="shared" si="131"/>
        <v/>
      </c>
      <c r="O467" s="13" t="str">
        <f t="shared" si="132"/>
        <v/>
      </c>
    </row>
    <row r="468" spans="1:15" x14ac:dyDescent="0.2">
      <c r="A468" s="26" t="s">
        <v>671</v>
      </c>
      <c r="B468" s="27" t="s">
        <v>519</v>
      </c>
      <c r="C468" s="178" t="s">
        <v>277</v>
      </c>
      <c r="D468" s="179" t="s">
        <v>16</v>
      </c>
      <c r="E468" s="180">
        <v>71.44</v>
      </c>
      <c r="F468" s="181">
        <v>96</v>
      </c>
      <c r="G468" s="181">
        <f t="shared" si="136"/>
        <v>6858.24</v>
      </c>
      <c r="H468" s="197">
        <v>96</v>
      </c>
      <c r="I468" s="183">
        <f t="shared" si="129"/>
        <v>6858.24</v>
      </c>
      <c r="J468" s="183">
        <f t="shared" si="133"/>
        <v>0</v>
      </c>
      <c r="K468" s="181">
        <f t="shared" si="133"/>
        <v>0</v>
      </c>
      <c r="L468" s="329"/>
      <c r="M468" s="13">
        <f t="shared" si="130"/>
        <v>0</v>
      </c>
      <c r="N468" s="13" t="str">
        <f t="shared" si="131"/>
        <v/>
      </c>
      <c r="O468" s="13" t="str">
        <f t="shared" si="132"/>
        <v/>
      </c>
    </row>
    <row r="469" spans="1:15" x14ac:dyDescent="0.2">
      <c r="A469" s="26" t="s">
        <v>672</v>
      </c>
      <c r="B469" s="27" t="s">
        <v>519</v>
      </c>
      <c r="C469" s="178" t="s">
        <v>278</v>
      </c>
      <c r="D469" s="179" t="s">
        <v>139</v>
      </c>
      <c r="E469" s="180">
        <v>13</v>
      </c>
      <c r="F469" s="181">
        <v>772</v>
      </c>
      <c r="G469" s="181">
        <f t="shared" si="136"/>
        <v>10036</v>
      </c>
      <c r="H469" s="197">
        <v>772</v>
      </c>
      <c r="I469" s="183">
        <f t="shared" si="129"/>
        <v>10036</v>
      </c>
      <c r="J469" s="183">
        <f t="shared" si="133"/>
        <v>0</v>
      </c>
      <c r="K469" s="181">
        <f t="shared" si="133"/>
        <v>0</v>
      </c>
      <c r="L469" s="329"/>
      <c r="M469" s="13">
        <f t="shared" si="130"/>
        <v>0</v>
      </c>
      <c r="N469" s="13" t="str">
        <f t="shared" si="131"/>
        <v/>
      </c>
      <c r="O469" s="13" t="str">
        <f t="shared" si="132"/>
        <v/>
      </c>
    </row>
    <row r="470" spans="1:15" x14ac:dyDescent="0.2">
      <c r="A470" s="26" t="s">
        <v>673</v>
      </c>
      <c r="B470" s="27" t="s">
        <v>519</v>
      </c>
      <c r="C470" s="178" t="s">
        <v>181</v>
      </c>
      <c r="D470" s="179" t="s">
        <v>14</v>
      </c>
      <c r="E470" s="180">
        <v>83.48</v>
      </c>
      <c r="F470" s="181">
        <v>8.75</v>
      </c>
      <c r="G470" s="181">
        <f t="shared" si="136"/>
        <v>730.45</v>
      </c>
      <c r="H470" s="197">
        <v>8.75</v>
      </c>
      <c r="I470" s="183">
        <f t="shared" si="129"/>
        <v>730.45</v>
      </c>
      <c r="J470" s="183">
        <f t="shared" si="133"/>
        <v>0</v>
      </c>
      <c r="K470" s="181">
        <f t="shared" si="133"/>
        <v>0</v>
      </c>
      <c r="L470" s="329"/>
      <c r="M470" s="13">
        <f t="shared" si="130"/>
        <v>0</v>
      </c>
      <c r="N470" s="13" t="str">
        <f t="shared" si="131"/>
        <v/>
      </c>
      <c r="O470" s="13" t="str">
        <f t="shared" si="132"/>
        <v/>
      </c>
    </row>
    <row r="471" spans="1:15" x14ac:dyDescent="0.2">
      <c r="A471" s="26" t="s">
        <v>674</v>
      </c>
      <c r="B471" s="27" t="s">
        <v>519</v>
      </c>
      <c r="C471" s="178" t="s">
        <v>279</v>
      </c>
      <c r="D471" s="179" t="s">
        <v>19</v>
      </c>
      <c r="E471" s="180">
        <v>408.05</v>
      </c>
      <c r="F471" s="181">
        <v>6.5</v>
      </c>
      <c r="G471" s="181">
        <f t="shared" si="136"/>
        <v>2652.33</v>
      </c>
      <c r="H471" s="197">
        <v>6.5</v>
      </c>
      <c r="I471" s="183">
        <f t="shared" si="129"/>
        <v>2652.33</v>
      </c>
      <c r="J471" s="183">
        <f t="shared" si="133"/>
        <v>0</v>
      </c>
      <c r="K471" s="181">
        <f t="shared" si="133"/>
        <v>0</v>
      </c>
      <c r="L471" s="329"/>
      <c r="M471" s="13">
        <f t="shared" si="130"/>
        <v>0</v>
      </c>
      <c r="N471" s="13" t="str">
        <f t="shared" si="131"/>
        <v/>
      </c>
      <c r="O471" s="13" t="str">
        <f t="shared" si="132"/>
        <v/>
      </c>
    </row>
    <row r="472" spans="1:15" x14ac:dyDescent="0.2">
      <c r="A472" s="26" t="s">
        <v>675</v>
      </c>
      <c r="B472" s="27" t="s">
        <v>519</v>
      </c>
      <c r="C472" s="178" t="s">
        <v>280</v>
      </c>
      <c r="D472" s="179" t="s">
        <v>19</v>
      </c>
      <c r="E472" s="180">
        <v>130.88</v>
      </c>
      <c r="F472" s="181">
        <v>6.5</v>
      </c>
      <c r="G472" s="181">
        <f t="shared" si="136"/>
        <v>850.72</v>
      </c>
      <c r="H472" s="197">
        <v>6.5</v>
      </c>
      <c r="I472" s="183">
        <f t="shared" si="129"/>
        <v>850.72</v>
      </c>
      <c r="J472" s="183">
        <f t="shared" si="133"/>
        <v>0</v>
      </c>
      <c r="K472" s="181">
        <f t="shared" si="133"/>
        <v>0</v>
      </c>
      <c r="L472" s="329"/>
      <c r="M472" s="13">
        <f t="shared" si="130"/>
        <v>0</v>
      </c>
      <c r="N472" s="13" t="str">
        <f t="shared" si="131"/>
        <v/>
      </c>
      <c r="O472" s="13" t="str">
        <f t="shared" si="132"/>
        <v/>
      </c>
    </row>
    <row r="473" spans="1:15" ht="25.5" x14ac:dyDescent="0.2">
      <c r="A473" s="26" t="s">
        <v>676</v>
      </c>
      <c r="B473" s="27" t="s">
        <v>519</v>
      </c>
      <c r="C473" s="178" t="s">
        <v>281</v>
      </c>
      <c r="D473" s="179" t="s">
        <v>40</v>
      </c>
      <c r="E473" s="180">
        <v>15637.61</v>
      </c>
      <c r="F473" s="181">
        <v>1</v>
      </c>
      <c r="G473" s="181">
        <f t="shared" si="136"/>
        <v>15637.61</v>
      </c>
      <c r="H473" s="197">
        <v>1</v>
      </c>
      <c r="I473" s="183">
        <f t="shared" si="129"/>
        <v>15637.61</v>
      </c>
      <c r="J473" s="183">
        <f t="shared" si="133"/>
        <v>0</v>
      </c>
      <c r="K473" s="181">
        <f t="shared" si="133"/>
        <v>0</v>
      </c>
      <c r="L473" s="329"/>
      <c r="M473" s="13">
        <f t="shared" si="130"/>
        <v>0</v>
      </c>
      <c r="N473" s="13" t="str">
        <f t="shared" si="131"/>
        <v/>
      </c>
      <c r="O473" s="13" t="str">
        <f t="shared" si="132"/>
        <v/>
      </c>
    </row>
    <row r="474" spans="1:15" x14ac:dyDescent="0.2">
      <c r="A474" s="26" t="s">
        <v>677</v>
      </c>
      <c r="B474" s="26"/>
      <c r="C474" s="190" t="s">
        <v>282</v>
      </c>
      <c r="D474" s="179"/>
      <c r="E474" s="180"/>
      <c r="F474" s="181"/>
      <c r="G474" s="175"/>
      <c r="H474" s="197">
        <v>0</v>
      </c>
      <c r="I474" s="174"/>
      <c r="J474" s="216">
        <f t="shared" si="133"/>
        <v>0</v>
      </c>
      <c r="K474" s="210">
        <f t="shared" si="133"/>
        <v>0</v>
      </c>
      <c r="L474" s="337"/>
      <c r="M474" s="58">
        <f t="shared" si="130"/>
        <v>0</v>
      </c>
      <c r="N474" s="13" t="str">
        <f t="shared" si="131"/>
        <v/>
      </c>
      <c r="O474" s="13" t="str">
        <f t="shared" si="132"/>
        <v/>
      </c>
    </row>
    <row r="475" spans="1:15" ht="25.5" x14ac:dyDescent="0.2">
      <c r="A475" s="27" t="s">
        <v>678</v>
      </c>
      <c r="B475" s="27" t="s">
        <v>519</v>
      </c>
      <c r="C475" s="178" t="s">
        <v>283</v>
      </c>
      <c r="D475" s="179" t="s">
        <v>139</v>
      </c>
      <c r="E475" s="180">
        <v>16.98</v>
      </c>
      <c r="F475" s="181">
        <v>7931.55</v>
      </c>
      <c r="G475" s="181">
        <f t="shared" ref="G475:G484" si="137">ROUND(F475*E475,2)</f>
        <v>134677.72</v>
      </c>
      <c r="H475" s="197">
        <v>7931.55</v>
      </c>
      <c r="I475" s="183">
        <f t="shared" si="129"/>
        <v>134677.72</v>
      </c>
      <c r="J475" s="200">
        <f t="shared" si="133"/>
        <v>0</v>
      </c>
      <c r="K475" s="201">
        <f t="shared" si="133"/>
        <v>0</v>
      </c>
      <c r="L475" s="333"/>
      <c r="M475" s="54">
        <f t="shared" si="130"/>
        <v>0</v>
      </c>
      <c r="N475" s="13" t="str">
        <f t="shared" si="131"/>
        <v/>
      </c>
      <c r="O475" s="13" t="str">
        <f t="shared" si="132"/>
        <v/>
      </c>
    </row>
    <row r="476" spans="1:15" ht="25.5" x14ac:dyDescent="0.2">
      <c r="A476" s="27" t="s">
        <v>679</v>
      </c>
      <c r="B476" s="27" t="s">
        <v>519</v>
      </c>
      <c r="C476" s="178" t="s">
        <v>284</v>
      </c>
      <c r="D476" s="179" t="s">
        <v>139</v>
      </c>
      <c r="E476" s="180">
        <v>16.98</v>
      </c>
      <c r="F476" s="181">
        <v>5354.9165999999996</v>
      </c>
      <c r="G476" s="181">
        <f t="shared" si="137"/>
        <v>90926.48</v>
      </c>
      <c r="H476" s="197">
        <v>5354.9165999999996</v>
      </c>
      <c r="I476" s="183">
        <f t="shared" si="129"/>
        <v>90926.48</v>
      </c>
      <c r="J476" s="200">
        <f t="shared" si="133"/>
        <v>0</v>
      </c>
      <c r="K476" s="201">
        <f t="shared" si="133"/>
        <v>0</v>
      </c>
      <c r="L476" s="333"/>
      <c r="M476" s="54">
        <f t="shared" si="130"/>
        <v>0</v>
      </c>
      <c r="N476" s="13" t="str">
        <f t="shared" si="131"/>
        <v/>
      </c>
      <c r="O476" s="13" t="str">
        <f t="shared" si="132"/>
        <v/>
      </c>
    </row>
    <row r="477" spans="1:15" x14ac:dyDescent="0.2">
      <c r="A477" s="27" t="s">
        <v>680</v>
      </c>
      <c r="B477" s="27" t="s">
        <v>519</v>
      </c>
      <c r="C477" s="178" t="s">
        <v>203</v>
      </c>
      <c r="D477" s="179" t="s">
        <v>139</v>
      </c>
      <c r="E477" s="180">
        <v>3.59</v>
      </c>
      <c r="F477" s="181">
        <v>13286.4666</v>
      </c>
      <c r="G477" s="181">
        <f t="shared" si="137"/>
        <v>47698.42</v>
      </c>
      <c r="H477" s="197">
        <v>13286.4666</v>
      </c>
      <c r="I477" s="183">
        <f t="shared" si="129"/>
        <v>47698.42</v>
      </c>
      <c r="J477" s="200">
        <f t="shared" si="133"/>
        <v>0</v>
      </c>
      <c r="K477" s="201">
        <f t="shared" si="133"/>
        <v>0</v>
      </c>
      <c r="L477" s="333"/>
      <c r="M477" s="54">
        <f t="shared" si="130"/>
        <v>0</v>
      </c>
      <c r="N477" s="13" t="str">
        <f t="shared" si="131"/>
        <v/>
      </c>
      <c r="O477" s="13" t="str">
        <f t="shared" si="132"/>
        <v/>
      </c>
    </row>
    <row r="478" spans="1:15" x14ac:dyDescent="0.2">
      <c r="A478" s="27" t="s">
        <v>681</v>
      </c>
      <c r="B478" s="27" t="s">
        <v>519</v>
      </c>
      <c r="C478" s="178" t="s">
        <v>285</v>
      </c>
      <c r="D478" s="179" t="s">
        <v>16</v>
      </c>
      <c r="E478" s="180">
        <v>584.23</v>
      </c>
      <c r="F478" s="181">
        <v>77.900000000000006</v>
      </c>
      <c r="G478" s="181">
        <f t="shared" si="137"/>
        <v>45511.519999999997</v>
      </c>
      <c r="H478" s="197">
        <v>77.900000000000006</v>
      </c>
      <c r="I478" s="183">
        <f t="shared" si="129"/>
        <v>45511.519999999997</v>
      </c>
      <c r="J478" s="209">
        <f t="shared" si="133"/>
        <v>0</v>
      </c>
      <c r="K478" s="207">
        <f t="shared" si="133"/>
        <v>0</v>
      </c>
      <c r="L478" s="336"/>
      <c r="M478" s="57">
        <f t="shared" si="130"/>
        <v>0</v>
      </c>
      <c r="N478" s="13" t="str">
        <f t="shared" si="131"/>
        <v/>
      </c>
      <c r="O478" s="13" t="str">
        <f t="shared" si="132"/>
        <v/>
      </c>
    </row>
    <row r="479" spans="1:15" x14ac:dyDescent="0.2">
      <c r="A479" s="27" t="s">
        <v>682</v>
      </c>
      <c r="B479" s="27" t="s">
        <v>519</v>
      </c>
      <c r="C479" s="178" t="s">
        <v>286</v>
      </c>
      <c r="D479" s="179" t="s">
        <v>16</v>
      </c>
      <c r="E479" s="180">
        <v>194.83</v>
      </c>
      <c r="F479" s="181">
        <v>88.35</v>
      </c>
      <c r="G479" s="181">
        <f t="shared" si="137"/>
        <v>17213.23</v>
      </c>
      <c r="H479" s="197">
        <v>88.35</v>
      </c>
      <c r="I479" s="183">
        <f t="shared" si="129"/>
        <v>17213.23</v>
      </c>
      <c r="J479" s="209">
        <f t="shared" si="133"/>
        <v>0</v>
      </c>
      <c r="K479" s="207">
        <f t="shared" si="133"/>
        <v>0</v>
      </c>
      <c r="L479" s="336"/>
      <c r="M479" s="57">
        <f t="shared" si="130"/>
        <v>0</v>
      </c>
      <c r="N479" s="13" t="str">
        <f t="shared" si="131"/>
        <v/>
      </c>
      <c r="O479" s="13" t="str">
        <f t="shared" si="132"/>
        <v/>
      </c>
    </row>
    <row r="480" spans="1:15" x14ac:dyDescent="0.2">
      <c r="A480" s="27" t="s">
        <v>683</v>
      </c>
      <c r="B480" s="27" t="s">
        <v>519</v>
      </c>
      <c r="C480" s="178" t="s">
        <v>287</v>
      </c>
      <c r="D480" s="179" t="s">
        <v>14</v>
      </c>
      <c r="E480" s="180">
        <v>941.57</v>
      </c>
      <c r="F480" s="181">
        <v>16.7</v>
      </c>
      <c r="G480" s="181">
        <f t="shared" si="137"/>
        <v>15724.22</v>
      </c>
      <c r="H480" s="197">
        <v>16.7</v>
      </c>
      <c r="I480" s="183">
        <f t="shared" si="129"/>
        <v>15724.22</v>
      </c>
      <c r="J480" s="216">
        <f t="shared" ref="J480:K515" si="138">H480-F480</f>
        <v>0</v>
      </c>
      <c r="K480" s="210">
        <f t="shared" si="138"/>
        <v>0</v>
      </c>
      <c r="L480" s="337"/>
      <c r="M480" s="58">
        <f t="shared" si="130"/>
        <v>0</v>
      </c>
      <c r="N480" s="13" t="str">
        <f t="shared" si="131"/>
        <v/>
      </c>
      <c r="O480" s="13" t="str">
        <f t="shared" si="132"/>
        <v/>
      </c>
    </row>
    <row r="481" spans="1:17" x14ac:dyDescent="0.2">
      <c r="A481" s="27" t="s">
        <v>684</v>
      </c>
      <c r="B481" s="27" t="s">
        <v>519</v>
      </c>
      <c r="C481" s="178" t="s">
        <v>288</v>
      </c>
      <c r="D481" s="179" t="s">
        <v>14</v>
      </c>
      <c r="E481" s="180">
        <v>37.97</v>
      </c>
      <c r="F481" s="181">
        <v>41.78</v>
      </c>
      <c r="G481" s="181">
        <f t="shared" si="137"/>
        <v>1586.39</v>
      </c>
      <c r="H481" s="197">
        <v>41.78</v>
      </c>
      <c r="I481" s="183">
        <f t="shared" si="129"/>
        <v>1586.39</v>
      </c>
      <c r="J481" s="216">
        <f t="shared" si="138"/>
        <v>0</v>
      </c>
      <c r="K481" s="210">
        <f t="shared" si="138"/>
        <v>0</v>
      </c>
      <c r="L481" s="337"/>
      <c r="M481" s="58">
        <f t="shared" si="130"/>
        <v>0</v>
      </c>
      <c r="N481" s="13" t="str">
        <f t="shared" si="131"/>
        <v/>
      </c>
      <c r="O481" s="13" t="str">
        <f t="shared" si="132"/>
        <v/>
      </c>
    </row>
    <row r="482" spans="1:17" x14ac:dyDescent="0.2">
      <c r="A482" s="27" t="s">
        <v>685</v>
      </c>
      <c r="B482" s="27" t="s">
        <v>519</v>
      </c>
      <c r="C482" s="178" t="s">
        <v>289</v>
      </c>
      <c r="D482" s="179" t="s">
        <v>57</v>
      </c>
      <c r="E482" s="180">
        <v>1246.6099999999999</v>
      </c>
      <c r="F482" s="181">
        <v>3</v>
      </c>
      <c r="G482" s="181">
        <f t="shared" si="137"/>
        <v>3739.83</v>
      </c>
      <c r="H482" s="197">
        <v>3</v>
      </c>
      <c r="I482" s="183">
        <f t="shared" si="129"/>
        <v>3739.83</v>
      </c>
      <c r="J482" s="216">
        <f t="shared" si="138"/>
        <v>0</v>
      </c>
      <c r="K482" s="210">
        <f t="shared" si="138"/>
        <v>0</v>
      </c>
      <c r="L482" s="337"/>
      <c r="M482" s="58">
        <f t="shared" si="130"/>
        <v>0</v>
      </c>
      <c r="N482" s="13" t="str">
        <f t="shared" si="131"/>
        <v/>
      </c>
      <c r="O482" s="13" t="str">
        <f t="shared" si="132"/>
        <v/>
      </c>
    </row>
    <row r="483" spans="1:17" ht="25.5" x14ac:dyDescent="0.2">
      <c r="A483" s="27" t="s">
        <v>686</v>
      </c>
      <c r="B483" s="27" t="s">
        <v>519</v>
      </c>
      <c r="C483" s="178" t="s">
        <v>290</v>
      </c>
      <c r="D483" s="179" t="s">
        <v>57</v>
      </c>
      <c r="E483" s="180">
        <v>1233.51</v>
      </c>
      <c r="F483" s="181">
        <v>3</v>
      </c>
      <c r="G483" s="181">
        <f t="shared" si="137"/>
        <v>3700.53</v>
      </c>
      <c r="H483" s="197">
        <v>3</v>
      </c>
      <c r="I483" s="183">
        <f t="shared" si="129"/>
        <v>3700.53</v>
      </c>
      <c r="J483" s="216">
        <f t="shared" si="138"/>
        <v>0</v>
      </c>
      <c r="K483" s="210">
        <f t="shared" si="138"/>
        <v>0</v>
      </c>
      <c r="L483" s="337"/>
      <c r="M483" s="58">
        <f t="shared" si="130"/>
        <v>0</v>
      </c>
      <c r="N483" s="13" t="str">
        <f t="shared" si="131"/>
        <v/>
      </c>
      <c r="O483" s="13" t="str">
        <f t="shared" si="132"/>
        <v/>
      </c>
    </row>
    <row r="484" spans="1:17" x14ac:dyDescent="0.2">
      <c r="A484" s="27" t="s">
        <v>716</v>
      </c>
      <c r="B484" s="263" t="s">
        <v>519</v>
      </c>
      <c r="C484" s="223" t="s">
        <v>461</v>
      </c>
      <c r="D484" s="260" t="s">
        <v>40</v>
      </c>
      <c r="E484" s="261">
        <v>1683.26</v>
      </c>
      <c r="F484" s="201">
        <v>2</v>
      </c>
      <c r="G484" s="201">
        <f t="shared" si="137"/>
        <v>3366.52</v>
      </c>
      <c r="H484" s="211">
        <v>2</v>
      </c>
      <c r="I484" s="200">
        <f>ROUND(H484*E484,2)</f>
        <v>3366.52</v>
      </c>
      <c r="J484" s="203">
        <f>H484-F484</f>
        <v>0</v>
      </c>
      <c r="K484" s="187">
        <f>I484-G484</f>
        <v>0</v>
      </c>
      <c r="L484" s="334"/>
      <c r="M484" s="55" t="e">
        <v>#N/A</v>
      </c>
      <c r="N484" s="13" t="str">
        <f t="shared" si="131"/>
        <v/>
      </c>
      <c r="O484" s="13" t="str">
        <f t="shared" si="132"/>
        <v/>
      </c>
      <c r="P484" s="2">
        <f t="shared" ref="P484" si="139">ROUND(Q484*$Q$3,2)</f>
        <v>1683.26</v>
      </c>
      <c r="Q484" s="2">
        <v>1988.49</v>
      </c>
    </row>
    <row r="485" spans="1:17" x14ac:dyDescent="0.2">
      <c r="A485" s="27"/>
      <c r="B485" s="27"/>
      <c r="C485" s="190"/>
      <c r="D485" s="191"/>
      <c r="E485" s="192"/>
      <c r="F485" s="193"/>
      <c r="G485" s="193"/>
      <c r="H485" s="197"/>
      <c r="I485" s="183">
        <f t="shared" si="129"/>
        <v>0</v>
      </c>
      <c r="J485" s="216">
        <f t="shared" si="138"/>
        <v>0</v>
      </c>
      <c r="K485" s="210">
        <f t="shared" si="138"/>
        <v>0</v>
      </c>
      <c r="L485" s="337"/>
      <c r="M485" s="58">
        <f t="shared" si="130"/>
        <v>0</v>
      </c>
      <c r="N485" s="13" t="str">
        <f t="shared" si="131"/>
        <v/>
      </c>
      <c r="O485" s="13" t="str">
        <f t="shared" si="132"/>
        <v/>
      </c>
    </row>
    <row r="486" spans="1:17" x14ac:dyDescent="0.2">
      <c r="A486" s="25" t="s">
        <v>379</v>
      </c>
      <c r="B486" s="25"/>
      <c r="C486" s="222" t="s">
        <v>291</v>
      </c>
      <c r="D486" s="166"/>
      <c r="E486" s="167"/>
      <c r="F486" s="169"/>
      <c r="G486" s="169">
        <f>SUBTOTAL(9,G487:G500)</f>
        <v>57365.520000000004</v>
      </c>
      <c r="H486" s="170">
        <v>0</v>
      </c>
      <c r="I486" s="167">
        <f>SUBTOTAL(9,I487:I500)</f>
        <v>57365.520000000004</v>
      </c>
      <c r="J486" s="167">
        <f t="shared" si="138"/>
        <v>0</v>
      </c>
      <c r="K486" s="167">
        <f>SUBTOTAL(9,K487:K500)</f>
        <v>0</v>
      </c>
      <c r="L486" s="327"/>
      <c r="M486" s="50">
        <f>K486</f>
        <v>0</v>
      </c>
      <c r="N486" s="13" t="str">
        <f t="shared" si="131"/>
        <v/>
      </c>
      <c r="O486" s="13" t="str">
        <f t="shared" si="132"/>
        <v/>
      </c>
    </row>
    <row r="487" spans="1:17" ht="25.5" x14ac:dyDescent="0.2">
      <c r="A487" s="26" t="s">
        <v>322</v>
      </c>
      <c r="B487" s="27" t="s">
        <v>519</v>
      </c>
      <c r="C487" s="178" t="s">
        <v>292</v>
      </c>
      <c r="D487" s="179" t="s">
        <v>16</v>
      </c>
      <c r="E487" s="180">
        <v>27.97</v>
      </c>
      <c r="F487" s="181">
        <v>961.82</v>
      </c>
      <c r="G487" s="181">
        <f t="shared" ref="G487:G500" si="140">ROUND(F487*E487,2)</f>
        <v>26902.11</v>
      </c>
      <c r="H487" s="197">
        <v>961.82</v>
      </c>
      <c r="I487" s="183">
        <f t="shared" si="129"/>
        <v>26902.11</v>
      </c>
      <c r="J487" s="200">
        <f t="shared" si="138"/>
        <v>0</v>
      </c>
      <c r="K487" s="201">
        <f t="shared" si="138"/>
        <v>0</v>
      </c>
      <c r="L487" s="333"/>
      <c r="M487" s="54">
        <f t="shared" si="130"/>
        <v>0</v>
      </c>
      <c r="N487" s="13" t="str">
        <f t="shared" si="131"/>
        <v/>
      </c>
      <c r="O487" s="13" t="str">
        <f t="shared" si="132"/>
        <v/>
      </c>
    </row>
    <row r="488" spans="1:17" x14ac:dyDescent="0.2">
      <c r="A488" s="26" t="s">
        <v>324</v>
      </c>
      <c r="B488" s="27" t="s">
        <v>519</v>
      </c>
      <c r="C488" s="178" t="s">
        <v>293</v>
      </c>
      <c r="D488" s="179" t="s">
        <v>16</v>
      </c>
      <c r="E488" s="180">
        <v>49.93</v>
      </c>
      <c r="F488" s="181">
        <v>240</v>
      </c>
      <c r="G488" s="181">
        <f t="shared" si="140"/>
        <v>11983.2</v>
      </c>
      <c r="H488" s="197">
        <v>240</v>
      </c>
      <c r="I488" s="183">
        <f t="shared" ref="I488:I514" si="141">ROUND(H488*E488,2)</f>
        <v>11983.2</v>
      </c>
      <c r="J488" s="200">
        <f t="shared" si="138"/>
        <v>0</v>
      </c>
      <c r="K488" s="201">
        <f t="shared" si="138"/>
        <v>0</v>
      </c>
      <c r="L488" s="333"/>
      <c r="M488" s="54">
        <f t="shared" si="130"/>
        <v>0</v>
      </c>
      <c r="N488" s="13" t="str">
        <f t="shared" si="131"/>
        <v/>
      </c>
      <c r="O488" s="13" t="str">
        <f t="shared" si="132"/>
        <v/>
      </c>
    </row>
    <row r="489" spans="1:17" x14ac:dyDescent="0.2">
      <c r="A489" s="26" t="s">
        <v>325</v>
      </c>
      <c r="B489" s="27" t="s">
        <v>519</v>
      </c>
      <c r="C489" s="178" t="s">
        <v>294</v>
      </c>
      <c r="D489" s="179" t="s">
        <v>40</v>
      </c>
      <c r="E489" s="180">
        <v>17.829999999999998</v>
      </c>
      <c r="F489" s="181">
        <v>16</v>
      </c>
      <c r="G489" s="181">
        <f t="shared" si="140"/>
        <v>285.27999999999997</v>
      </c>
      <c r="H489" s="197">
        <v>16</v>
      </c>
      <c r="I489" s="183">
        <f t="shared" si="141"/>
        <v>285.27999999999997</v>
      </c>
      <c r="J489" s="200">
        <f t="shared" si="138"/>
        <v>0</v>
      </c>
      <c r="K489" s="201">
        <f t="shared" si="138"/>
        <v>0</v>
      </c>
      <c r="L489" s="333"/>
      <c r="M489" s="54">
        <f t="shared" si="130"/>
        <v>0</v>
      </c>
      <c r="N489" s="13" t="str">
        <f t="shared" si="131"/>
        <v/>
      </c>
      <c r="O489" s="13" t="str">
        <f t="shared" si="132"/>
        <v/>
      </c>
    </row>
    <row r="490" spans="1:17" x14ac:dyDescent="0.2">
      <c r="A490" s="26" t="s">
        <v>326</v>
      </c>
      <c r="B490" s="27" t="s">
        <v>519</v>
      </c>
      <c r="C490" s="178" t="s">
        <v>295</v>
      </c>
      <c r="D490" s="179" t="s">
        <v>40</v>
      </c>
      <c r="E490" s="180">
        <v>14.71</v>
      </c>
      <c r="F490" s="181">
        <v>250</v>
      </c>
      <c r="G490" s="181">
        <f t="shared" si="140"/>
        <v>3677.5</v>
      </c>
      <c r="H490" s="197">
        <v>250</v>
      </c>
      <c r="I490" s="183">
        <f t="shared" si="141"/>
        <v>3677.5</v>
      </c>
      <c r="J490" s="200">
        <f t="shared" si="138"/>
        <v>0</v>
      </c>
      <c r="K490" s="201">
        <f t="shared" si="138"/>
        <v>0</v>
      </c>
      <c r="L490" s="333"/>
      <c r="M490" s="54">
        <f t="shared" si="130"/>
        <v>0</v>
      </c>
      <c r="N490" s="13" t="str">
        <f t="shared" si="131"/>
        <v/>
      </c>
      <c r="O490" s="13" t="str">
        <f t="shared" si="132"/>
        <v/>
      </c>
    </row>
    <row r="491" spans="1:17" x14ac:dyDescent="0.2">
      <c r="A491" s="26" t="s">
        <v>327</v>
      </c>
      <c r="B491" s="27" t="s">
        <v>519</v>
      </c>
      <c r="C491" s="178" t="s">
        <v>296</v>
      </c>
      <c r="D491" s="179" t="s">
        <v>40</v>
      </c>
      <c r="E491" s="180">
        <v>14.09</v>
      </c>
      <c r="F491" s="181">
        <v>99</v>
      </c>
      <c r="G491" s="181">
        <f t="shared" si="140"/>
        <v>1394.91</v>
      </c>
      <c r="H491" s="197">
        <v>99</v>
      </c>
      <c r="I491" s="183">
        <f t="shared" si="141"/>
        <v>1394.91</v>
      </c>
      <c r="J491" s="216">
        <f t="shared" si="138"/>
        <v>0</v>
      </c>
      <c r="K491" s="210">
        <f t="shared" si="138"/>
        <v>0</v>
      </c>
      <c r="L491" s="337"/>
      <c r="M491" s="58">
        <f t="shared" si="130"/>
        <v>0</v>
      </c>
      <c r="N491" s="13" t="str">
        <f t="shared" si="131"/>
        <v/>
      </c>
      <c r="O491" s="13" t="str">
        <f t="shared" si="132"/>
        <v/>
      </c>
    </row>
    <row r="492" spans="1:17" ht="25.5" x14ac:dyDescent="0.2">
      <c r="A492" s="26" t="s">
        <v>328</v>
      </c>
      <c r="B492" s="27" t="s">
        <v>519</v>
      </c>
      <c r="C492" s="178" t="s">
        <v>297</v>
      </c>
      <c r="D492" s="179" t="s">
        <v>40</v>
      </c>
      <c r="E492" s="180">
        <v>14.18</v>
      </c>
      <c r="F492" s="181">
        <v>99</v>
      </c>
      <c r="G492" s="181">
        <f t="shared" si="140"/>
        <v>1403.82</v>
      </c>
      <c r="H492" s="197">
        <v>99</v>
      </c>
      <c r="I492" s="183">
        <f t="shared" si="141"/>
        <v>1403.82</v>
      </c>
      <c r="J492" s="216">
        <f t="shared" si="138"/>
        <v>0</v>
      </c>
      <c r="K492" s="210">
        <f t="shared" si="138"/>
        <v>0</v>
      </c>
      <c r="L492" s="337"/>
      <c r="M492" s="58">
        <f t="shared" si="130"/>
        <v>0</v>
      </c>
      <c r="N492" s="13" t="str">
        <f t="shared" si="131"/>
        <v/>
      </c>
      <c r="O492" s="13" t="str">
        <f t="shared" si="132"/>
        <v/>
      </c>
    </row>
    <row r="493" spans="1:17" ht="25.5" x14ac:dyDescent="0.2">
      <c r="A493" s="26" t="s">
        <v>329</v>
      </c>
      <c r="B493" s="27" t="s">
        <v>519</v>
      </c>
      <c r="C493" s="178" t="s">
        <v>298</v>
      </c>
      <c r="D493" s="179" t="s">
        <v>40</v>
      </c>
      <c r="E493" s="180">
        <v>38.29</v>
      </c>
      <c r="F493" s="181">
        <v>25</v>
      </c>
      <c r="G493" s="181">
        <f t="shared" si="140"/>
        <v>957.25</v>
      </c>
      <c r="H493" s="197">
        <v>25</v>
      </c>
      <c r="I493" s="183">
        <f t="shared" si="141"/>
        <v>957.25</v>
      </c>
      <c r="J493" s="216">
        <f t="shared" si="138"/>
        <v>0</v>
      </c>
      <c r="K493" s="210">
        <f t="shared" si="138"/>
        <v>0</v>
      </c>
      <c r="L493" s="337"/>
      <c r="M493" s="58">
        <f t="shared" si="130"/>
        <v>0</v>
      </c>
      <c r="N493" s="13" t="str">
        <f t="shared" si="131"/>
        <v/>
      </c>
      <c r="O493" s="13" t="str">
        <f t="shared" si="132"/>
        <v/>
      </c>
    </row>
    <row r="494" spans="1:17" x14ac:dyDescent="0.2">
      <c r="A494" s="26" t="s">
        <v>330</v>
      </c>
      <c r="B494" s="27" t="s">
        <v>519</v>
      </c>
      <c r="C494" s="178" t="s">
        <v>299</v>
      </c>
      <c r="D494" s="179" t="s">
        <v>40</v>
      </c>
      <c r="E494" s="180">
        <v>54.38</v>
      </c>
      <c r="F494" s="181">
        <v>16</v>
      </c>
      <c r="G494" s="181">
        <f t="shared" si="140"/>
        <v>870.08</v>
      </c>
      <c r="H494" s="197">
        <v>16</v>
      </c>
      <c r="I494" s="183">
        <f t="shared" si="141"/>
        <v>870.08</v>
      </c>
      <c r="J494" s="216">
        <f t="shared" si="138"/>
        <v>0</v>
      </c>
      <c r="K494" s="210">
        <f t="shared" si="138"/>
        <v>0</v>
      </c>
      <c r="L494" s="337"/>
      <c r="M494" s="58">
        <f t="shared" si="130"/>
        <v>0</v>
      </c>
      <c r="N494" s="13" t="str">
        <f t="shared" si="131"/>
        <v/>
      </c>
      <c r="O494" s="13" t="str">
        <f t="shared" si="132"/>
        <v/>
      </c>
    </row>
    <row r="495" spans="1:17" x14ac:dyDescent="0.2">
      <c r="A495" s="26" t="s">
        <v>331</v>
      </c>
      <c r="B495" s="27" t="s">
        <v>519</v>
      </c>
      <c r="C495" s="178" t="s">
        <v>258</v>
      </c>
      <c r="D495" s="179" t="s">
        <v>14</v>
      </c>
      <c r="E495" s="180">
        <v>23.27</v>
      </c>
      <c r="F495" s="181">
        <v>50</v>
      </c>
      <c r="G495" s="181">
        <f t="shared" si="140"/>
        <v>1163.5</v>
      </c>
      <c r="H495" s="197">
        <v>50</v>
      </c>
      <c r="I495" s="183">
        <f t="shared" si="141"/>
        <v>1163.5</v>
      </c>
      <c r="J495" s="216">
        <f t="shared" si="138"/>
        <v>0</v>
      </c>
      <c r="K495" s="210">
        <f t="shared" si="138"/>
        <v>0</v>
      </c>
      <c r="L495" s="337"/>
      <c r="M495" s="58">
        <f t="shared" si="130"/>
        <v>0</v>
      </c>
      <c r="N495" s="13" t="str">
        <f t="shared" si="131"/>
        <v/>
      </c>
      <c r="O495" s="13" t="str">
        <f t="shared" si="132"/>
        <v/>
      </c>
    </row>
    <row r="496" spans="1:17" x14ac:dyDescent="0.2">
      <c r="A496" s="26" t="s">
        <v>382</v>
      </c>
      <c r="B496" s="27" t="s">
        <v>519</v>
      </c>
      <c r="C496" s="178" t="s">
        <v>259</v>
      </c>
      <c r="D496" s="179" t="s">
        <v>19</v>
      </c>
      <c r="E496" s="180">
        <v>46.55</v>
      </c>
      <c r="F496" s="181">
        <v>45</v>
      </c>
      <c r="G496" s="181">
        <f t="shared" si="140"/>
        <v>2094.75</v>
      </c>
      <c r="H496" s="197">
        <v>45</v>
      </c>
      <c r="I496" s="183">
        <f t="shared" si="141"/>
        <v>2094.75</v>
      </c>
      <c r="J496" s="216">
        <f t="shared" si="138"/>
        <v>0</v>
      </c>
      <c r="K496" s="210">
        <f t="shared" si="138"/>
        <v>0</v>
      </c>
      <c r="L496" s="337"/>
      <c r="M496" s="58">
        <f t="shared" ref="M496:M515" si="142">I496-G496-K496</f>
        <v>0</v>
      </c>
      <c r="N496" s="13" t="str">
        <f t="shared" si="131"/>
        <v/>
      </c>
      <c r="O496" s="13" t="str">
        <f t="shared" si="132"/>
        <v/>
      </c>
    </row>
    <row r="497" spans="1:17" x14ac:dyDescent="0.2">
      <c r="A497" s="26" t="s">
        <v>383</v>
      </c>
      <c r="B497" s="27" t="s">
        <v>519</v>
      </c>
      <c r="C497" s="178" t="s">
        <v>260</v>
      </c>
      <c r="D497" s="179" t="s">
        <v>19</v>
      </c>
      <c r="E497" s="180">
        <v>14.47</v>
      </c>
      <c r="F497" s="181">
        <v>45</v>
      </c>
      <c r="G497" s="181">
        <f t="shared" si="140"/>
        <v>651.15</v>
      </c>
      <c r="H497" s="197">
        <v>45</v>
      </c>
      <c r="I497" s="183">
        <f t="shared" si="141"/>
        <v>651.15</v>
      </c>
      <c r="J497" s="216">
        <f t="shared" si="138"/>
        <v>0</v>
      </c>
      <c r="K497" s="210">
        <f t="shared" si="138"/>
        <v>0</v>
      </c>
      <c r="L497" s="337"/>
      <c r="M497" s="58">
        <f t="shared" si="142"/>
        <v>0</v>
      </c>
      <c r="N497" s="13" t="str">
        <f t="shared" si="131"/>
        <v/>
      </c>
      <c r="O497" s="13" t="str">
        <f t="shared" si="132"/>
        <v/>
      </c>
    </row>
    <row r="498" spans="1:17" x14ac:dyDescent="0.2">
      <c r="A498" s="26" t="s">
        <v>384</v>
      </c>
      <c r="B498" s="27" t="s">
        <v>519</v>
      </c>
      <c r="C498" s="178" t="s">
        <v>180</v>
      </c>
      <c r="D498" s="179" t="s">
        <v>19</v>
      </c>
      <c r="E498" s="180">
        <v>147.75</v>
      </c>
      <c r="F498" s="181">
        <v>3.3000000000000003</v>
      </c>
      <c r="G498" s="181">
        <f t="shared" si="140"/>
        <v>487.58</v>
      </c>
      <c r="H498" s="197">
        <v>3.3</v>
      </c>
      <c r="I498" s="183">
        <f t="shared" si="141"/>
        <v>487.58</v>
      </c>
      <c r="J498" s="216">
        <f t="shared" si="138"/>
        <v>0</v>
      </c>
      <c r="K498" s="210">
        <f t="shared" si="138"/>
        <v>0</v>
      </c>
      <c r="L498" s="337"/>
      <c r="M498" s="58">
        <f t="shared" si="142"/>
        <v>0</v>
      </c>
      <c r="N498" s="13" t="str">
        <f t="shared" si="131"/>
        <v/>
      </c>
      <c r="O498" s="13" t="str">
        <f t="shared" si="132"/>
        <v/>
      </c>
    </row>
    <row r="499" spans="1:17" x14ac:dyDescent="0.2">
      <c r="A499" s="26" t="s">
        <v>385</v>
      </c>
      <c r="B499" s="27" t="s">
        <v>519</v>
      </c>
      <c r="C499" s="178" t="s">
        <v>261</v>
      </c>
      <c r="D499" s="179" t="s">
        <v>19</v>
      </c>
      <c r="E499" s="180">
        <v>445.03</v>
      </c>
      <c r="F499" s="181">
        <v>6</v>
      </c>
      <c r="G499" s="181">
        <f t="shared" si="140"/>
        <v>2670.18</v>
      </c>
      <c r="H499" s="197">
        <v>6</v>
      </c>
      <c r="I499" s="183">
        <f t="shared" si="141"/>
        <v>2670.18</v>
      </c>
      <c r="J499" s="216">
        <f t="shared" si="138"/>
        <v>0</v>
      </c>
      <c r="K499" s="210">
        <f t="shared" si="138"/>
        <v>0</v>
      </c>
      <c r="L499" s="337"/>
      <c r="M499" s="58">
        <f t="shared" si="142"/>
        <v>0</v>
      </c>
      <c r="N499" s="13" t="str">
        <f t="shared" ref="N499:N515" si="143">IF($D499="","",IF($K499&gt;0,$K499,""))</f>
        <v/>
      </c>
      <c r="O499" s="13" t="str">
        <f t="shared" ref="O499:O515" si="144">IF($D499="","",IF($K499&lt;0,$K499,""))</f>
        <v/>
      </c>
    </row>
    <row r="500" spans="1:17" x14ac:dyDescent="0.2">
      <c r="A500" s="26" t="s">
        <v>386</v>
      </c>
      <c r="B500" s="263" t="s">
        <v>519</v>
      </c>
      <c r="C500" s="223" t="s">
        <v>520</v>
      </c>
      <c r="D500" s="273" t="s">
        <v>40</v>
      </c>
      <c r="E500" s="274">
        <v>166.13</v>
      </c>
      <c r="F500" s="275">
        <v>17</v>
      </c>
      <c r="G500" s="201">
        <f t="shared" si="140"/>
        <v>2824.21</v>
      </c>
      <c r="H500" s="274">
        <v>17</v>
      </c>
      <c r="I500" s="200">
        <f t="shared" si="141"/>
        <v>2824.21</v>
      </c>
      <c r="J500" s="203">
        <f t="shared" si="138"/>
        <v>0</v>
      </c>
      <c r="K500" s="187">
        <f t="shared" si="138"/>
        <v>0</v>
      </c>
      <c r="L500" s="334"/>
      <c r="M500" s="55">
        <f t="shared" si="142"/>
        <v>0</v>
      </c>
      <c r="N500" s="13" t="str">
        <f t="shared" si="143"/>
        <v/>
      </c>
      <c r="O500" s="13" t="str">
        <f t="shared" si="144"/>
        <v/>
      </c>
      <c r="P500" s="2">
        <f t="shared" ref="P500" si="145">ROUND(Q500*$Q$3,2)</f>
        <v>166.13</v>
      </c>
      <c r="Q500" s="2">
        <v>196.26</v>
      </c>
    </row>
    <row r="501" spans="1:17" x14ac:dyDescent="0.2">
      <c r="A501" s="26"/>
      <c r="B501" s="26"/>
      <c r="C501" s="190"/>
      <c r="D501" s="191"/>
      <c r="E501" s="192"/>
      <c r="F501" s="193"/>
      <c r="G501" s="193"/>
      <c r="H501" s="197"/>
      <c r="I501" s="183"/>
      <c r="J501" s="216"/>
      <c r="K501" s="210"/>
      <c r="L501" s="337"/>
      <c r="M501" s="58">
        <f t="shared" si="142"/>
        <v>0</v>
      </c>
      <c r="N501" s="13" t="str">
        <f t="shared" si="143"/>
        <v/>
      </c>
      <c r="O501" s="13" t="str">
        <f t="shared" si="144"/>
        <v/>
      </c>
    </row>
    <row r="502" spans="1:17" x14ac:dyDescent="0.2">
      <c r="A502" s="25" t="s">
        <v>381</v>
      </c>
      <c r="B502" s="25"/>
      <c r="C502" s="222" t="s">
        <v>300</v>
      </c>
      <c r="D502" s="166"/>
      <c r="E502" s="167"/>
      <c r="F502" s="169"/>
      <c r="G502" s="169">
        <f>SUBTOTAL(9,G504:G514)</f>
        <v>237326.37000000002</v>
      </c>
      <c r="H502" s="170">
        <v>0</v>
      </c>
      <c r="I502" s="167">
        <f>SUBTOTAL(9,I504:I514)</f>
        <v>237326.37000000002</v>
      </c>
      <c r="J502" s="167">
        <f t="shared" si="138"/>
        <v>0</v>
      </c>
      <c r="K502" s="169">
        <f t="shared" si="138"/>
        <v>0</v>
      </c>
      <c r="L502" s="327"/>
      <c r="M502" s="50">
        <f t="shared" si="142"/>
        <v>0</v>
      </c>
      <c r="N502" s="13" t="str">
        <f t="shared" si="143"/>
        <v/>
      </c>
      <c r="O502" s="13" t="str">
        <f t="shared" si="144"/>
        <v/>
      </c>
    </row>
    <row r="503" spans="1:17" x14ac:dyDescent="0.2">
      <c r="A503" s="27">
        <v>1</v>
      </c>
      <c r="B503" s="27"/>
      <c r="C503" s="172" t="s">
        <v>510</v>
      </c>
      <c r="D503" s="173"/>
      <c r="E503" s="174"/>
      <c r="F503" s="175"/>
      <c r="G503" s="175"/>
      <c r="H503" s="197">
        <v>0</v>
      </c>
      <c r="I503" s="174"/>
      <c r="J503" s="216">
        <f t="shared" si="138"/>
        <v>0</v>
      </c>
      <c r="K503" s="210">
        <f t="shared" si="138"/>
        <v>0</v>
      </c>
      <c r="L503" s="337"/>
      <c r="M503" s="58">
        <f t="shared" si="142"/>
        <v>0</v>
      </c>
      <c r="N503" s="13" t="str">
        <f t="shared" si="143"/>
        <v/>
      </c>
      <c r="O503" s="13" t="str">
        <f t="shared" si="144"/>
        <v/>
      </c>
    </row>
    <row r="504" spans="1:17" x14ac:dyDescent="0.2">
      <c r="A504" s="26" t="s">
        <v>322</v>
      </c>
      <c r="B504" s="27" t="s">
        <v>519</v>
      </c>
      <c r="C504" s="178" t="s">
        <v>301</v>
      </c>
      <c r="D504" s="179" t="s">
        <v>14</v>
      </c>
      <c r="E504" s="180">
        <v>4.71</v>
      </c>
      <c r="F504" s="181">
        <v>2507.13</v>
      </c>
      <c r="G504" s="181">
        <f>ROUND(F504*E504,2)</f>
        <v>11808.58</v>
      </c>
      <c r="H504" s="197">
        <v>2507.13</v>
      </c>
      <c r="I504" s="183">
        <f t="shared" si="141"/>
        <v>11808.58</v>
      </c>
      <c r="J504" s="216">
        <f t="shared" si="138"/>
        <v>0</v>
      </c>
      <c r="K504" s="210">
        <f t="shared" si="138"/>
        <v>0</v>
      </c>
      <c r="L504" s="337"/>
      <c r="M504" s="58">
        <f t="shared" si="142"/>
        <v>0</v>
      </c>
      <c r="N504" s="13" t="str">
        <f t="shared" si="143"/>
        <v/>
      </c>
      <c r="O504" s="13" t="str">
        <f t="shared" si="144"/>
        <v/>
      </c>
    </row>
    <row r="505" spans="1:17" x14ac:dyDescent="0.2">
      <c r="A505" s="26" t="s">
        <v>324</v>
      </c>
      <c r="B505" s="26"/>
      <c r="C505" s="173" t="s">
        <v>302</v>
      </c>
      <c r="D505" s="179"/>
      <c r="E505" s="180"/>
      <c r="F505" s="181"/>
      <c r="G505" s="175">
        <f>SUBTOTAL(9,G506:G508)</f>
        <v>24528.83</v>
      </c>
      <c r="H505" s="197">
        <v>0</v>
      </c>
      <c r="I505" s="174">
        <f>SUBTOTAL(9,I506:I508)</f>
        <v>24528.83</v>
      </c>
      <c r="J505" s="216">
        <f t="shared" si="138"/>
        <v>0</v>
      </c>
      <c r="K505" s="210">
        <f t="shared" si="138"/>
        <v>0</v>
      </c>
      <c r="L505" s="337"/>
      <c r="M505" s="58">
        <f t="shared" si="142"/>
        <v>0</v>
      </c>
      <c r="N505" s="13" t="str">
        <f t="shared" si="143"/>
        <v/>
      </c>
      <c r="O505" s="13" t="str">
        <f t="shared" si="144"/>
        <v/>
      </c>
    </row>
    <row r="506" spans="1:17" x14ac:dyDescent="0.2">
      <c r="A506" s="26" t="s">
        <v>364</v>
      </c>
      <c r="B506" s="27" t="s">
        <v>519</v>
      </c>
      <c r="C506" s="178" t="s">
        <v>303</v>
      </c>
      <c r="D506" s="179" t="s">
        <v>304</v>
      </c>
      <c r="E506" s="180">
        <v>1088.8</v>
      </c>
      <c r="F506" s="181">
        <v>12</v>
      </c>
      <c r="G506" s="181">
        <f>ROUND(F506*E506,2)</f>
        <v>13065.6</v>
      </c>
      <c r="H506" s="197">
        <v>12</v>
      </c>
      <c r="I506" s="183">
        <f t="shared" si="141"/>
        <v>13065.6</v>
      </c>
      <c r="J506" s="216">
        <f t="shared" si="138"/>
        <v>0</v>
      </c>
      <c r="K506" s="210">
        <f t="shared" si="138"/>
        <v>0</v>
      </c>
      <c r="L506" s="337"/>
      <c r="M506" s="58">
        <f t="shared" si="142"/>
        <v>0</v>
      </c>
      <c r="N506" s="13" t="str">
        <f t="shared" si="143"/>
        <v/>
      </c>
      <c r="O506" s="13" t="str">
        <f t="shared" si="144"/>
        <v/>
      </c>
    </row>
    <row r="507" spans="1:17" ht="25.5" x14ac:dyDescent="0.2">
      <c r="A507" s="26" t="s">
        <v>365</v>
      </c>
      <c r="B507" s="27" t="s">
        <v>519</v>
      </c>
      <c r="C507" s="178" t="s">
        <v>305</v>
      </c>
      <c r="D507" s="179" t="s">
        <v>14</v>
      </c>
      <c r="E507" s="180">
        <v>160.47</v>
      </c>
      <c r="F507" s="181">
        <v>10</v>
      </c>
      <c r="G507" s="181">
        <f>ROUND(F507*E507,2)</f>
        <v>1604.7</v>
      </c>
      <c r="H507" s="197">
        <v>10</v>
      </c>
      <c r="I507" s="183">
        <f t="shared" si="141"/>
        <v>1604.7</v>
      </c>
      <c r="J507" s="216">
        <f t="shared" si="138"/>
        <v>0</v>
      </c>
      <c r="K507" s="210">
        <f t="shared" si="138"/>
        <v>0</v>
      </c>
      <c r="L507" s="337"/>
      <c r="M507" s="58">
        <f t="shared" si="142"/>
        <v>0</v>
      </c>
      <c r="N507" s="13" t="str">
        <f t="shared" si="143"/>
        <v/>
      </c>
      <c r="O507" s="13" t="str">
        <f t="shared" si="144"/>
        <v/>
      </c>
    </row>
    <row r="508" spans="1:17" x14ac:dyDescent="0.2">
      <c r="A508" s="26" t="s">
        <v>366</v>
      </c>
      <c r="B508" s="27" t="s">
        <v>519</v>
      </c>
      <c r="C508" s="178" t="s">
        <v>306</v>
      </c>
      <c r="D508" s="179" t="s">
        <v>14</v>
      </c>
      <c r="E508" s="180">
        <v>110.77</v>
      </c>
      <c r="F508" s="181">
        <v>89</v>
      </c>
      <c r="G508" s="181">
        <f>ROUND(F508*E508,2)</f>
        <v>9858.5300000000007</v>
      </c>
      <c r="H508" s="197">
        <v>89</v>
      </c>
      <c r="I508" s="183">
        <f t="shared" si="141"/>
        <v>9858.5300000000007</v>
      </c>
      <c r="J508" s="216">
        <f t="shared" si="138"/>
        <v>0</v>
      </c>
      <c r="K508" s="210">
        <f t="shared" si="138"/>
        <v>0</v>
      </c>
      <c r="L508" s="337"/>
      <c r="M508" s="58">
        <f t="shared" si="142"/>
        <v>0</v>
      </c>
      <c r="N508" s="13" t="str">
        <f t="shared" si="143"/>
        <v/>
      </c>
      <c r="O508" s="13" t="str">
        <f t="shared" si="144"/>
        <v/>
      </c>
    </row>
    <row r="509" spans="1:17" x14ac:dyDescent="0.2">
      <c r="A509" s="31" t="s">
        <v>325</v>
      </c>
      <c r="B509" s="31"/>
      <c r="C509" s="173" t="s">
        <v>307</v>
      </c>
      <c r="D509" s="179"/>
      <c r="E509" s="180"/>
      <c r="F509" s="181"/>
      <c r="G509" s="175">
        <f>SUBTOTAL(9,G510:G514)</f>
        <v>200988.96000000002</v>
      </c>
      <c r="H509" s="197">
        <v>0</v>
      </c>
      <c r="I509" s="174">
        <f>SUBTOTAL(9,I510:I514)</f>
        <v>200988.96000000002</v>
      </c>
      <c r="J509" s="216">
        <f t="shared" si="138"/>
        <v>0</v>
      </c>
      <c r="K509" s="210">
        <f t="shared" si="138"/>
        <v>0</v>
      </c>
      <c r="L509" s="337"/>
      <c r="M509" s="58">
        <f t="shared" si="142"/>
        <v>0</v>
      </c>
      <c r="N509" s="13" t="str">
        <f t="shared" si="143"/>
        <v/>
      </c>
      <c r="O509" s="13" t="str">
        <f t="shared" si="144"/>
        <v/>
      </c>
    </row>
    <row r="510" spans="1:17" x14ac:dyDescent="0.2">
      <c r="A510" s="26" t="s">
        <v>419</v>
      </c>
      <c r="B510" s="27" t="s">
        <v>519</v>
      </c>
      <c r="C510" s="178" t="s">
        <v>308</v>
      </c>
      <c r="D510" s="179" t="s">
        <v>309</v>
      </c>
      <c r="E510" s="180">
        <v>80.36</v>
      </c>
      <c r="F510" s="181">
        <v>544</v>
      </c>
      <c r="G510" s="181">
        <f>ROUND(F510*E510,2)</f>
        <v>43715.839999999997</v>
      </c>
      <c r="H510" s="197">
        <f>544</f>
        <v>544</v>
      </c>
      <c r="I510" s="183">
        <f t="shared" si="141"/>
        <v>43715.839999999997</v>
      </c>
      <c r="J510" s="216">
        <f t="shared" si="138"/>
        <v>0</v>
      </c>
      <c r="K510" s="210">
        <f t="shared" si="138"/>
        <v>0</v>
      </c>
      <c r="L510" s="337"/>
      <c r="M510" s="58"/>
      <c r="N510" s="13" t="str">
        <f t="shared" si="143"/>
        <v/>
      </c>
      <c r="O510" s="13" t="str">
        <f t="shared" si="144"/>
        <v/>
      </c>
    </row>
    <row r="511" spans="1:17" x14ac:dyDescent="0.2">
      <c r="A511" s="26" t="s">
        <v>420</v>
      </c>
      <c r="B511" s="27" t="s">
        <v>519</v>
      </c>
      <c r="C511" s="178" t="s">
        <v>310</v>
      </c>
      <c r="D511" s="179" t="s">
        <v>309</v>
      </c>
      <c r="E511" s="180">
        <v>42.38</v>
      </c>
      <c r="F511" s="181">
        <v>544</v>
      </c>
      <c r="G511" s="181">
        <f>ROUND(F511*E511,2)</f>
        <v>23054.720000000001</v>
      </c>
      <c r="H511" s="197">
        <f>544</f>
        <v>544</v>
      </c>
      <c r="I511" s="183">
        <f t="shared" si="141"/>
        <v>23054.720000000001</v>
      </c>
      <c r="J511" s="216">
        <f t="shared" si="138"/>
        <v>0</v>
      </c>
      <c r="K511" s="210">
        <f t="shared" si="138"/>
        <v>0</v>
      </c>
      <c r="L511" s="337"/>
      <c r="M511" s="58"/>
      <c r="N511" s="13" t="str">
        <f t="shared" si="143"/>
        <v/>
      </c>
      <c r="O511" s="13" t="str">
        <f t="shared" si="144"/>
        <v/>
      </c>
    </row>
    <row r="512" spans="1:17" x14ac:dyDescent="0.2">
      <c r="A512" s="26" t="s">
        <v>421</v>
      </c>
      <c r="B512" s="27" t="s">
        <v>519</v>
      </c>
      <c r="C512" s="178" t="s">
        <v>311</v>
      </c>
      <c r="D512" s="179" t="s">
        <v>312</v>
      </c>
      <c r="E512" s="180">
        <v>4384.96</v>
      </c>
      <c r="F512" s="181">
        <v>17</v>
      </c>
      <c r="G512" s="181">
        <f>ROUND(F512*E512,2)</f>
        <v>74544.320000000007</v>
      </c>
      <c r="H512" s="197">
        <f>17</f>
        <v>17</v>
      </c>
      <c r="I512" s="183">
        <f t="shared" si="141"/>
        <v>74544.320000000007</v>
      </c>
      <c r="J512" s="216">
        <f t="shared" si="138"/>
        <v>0</v>
      </c>
      <c r="K512" s="210">
        <f t="shared" si="138"/>
        <v>0</v>
      </c>
      <c r="L512" s="337"/>
      <c r="M512" s="58"/>
      <c r="N512" s="13" t="str">
        <f t="shared" si="143"/>
        <v/>
      </c>
      <c r="O512" s="13" t="str">
        <f t="shared" si="144"/>
        <v/>
      </c>
    </row>
    <row r="513" spans="1:15" x14ac:dyDescent="0.2">
      <c r="A513" s="26" t="s">
        <v>422</v>
      </c>
      <c r="B513" s="27" t="s">
        <v>519</v>
      </c>
      <c r="C513" s="178" t="s">
        <v>313</v>
      </c>
      <c r="D513" s="179" t="s">
        <v>309</v>
      </c>
      <c r="E513" s="180">
        <v>6.96</v>
      </c>
      <c r="F513" s="181">
        <v>1360</v>
      </c>
      <c r="G513" s="181">
        <f>ROUND(F513*E513,2)</f>
        <v>9465.6</v>
      </c>
      <c r="H513" s="197">
        <v>1360</v>
      </c>
      <c r="I513" s="183">
        <f t="shared" si="141"/>
        <v>9465.6</v>
      </c>
      <c r="J513" s="216">
        <f t="shared" si="138"/>
        <v>0</v>
      </c>
      <c r="K513" s="210">
        <f t="shared" si="138"/>
        <v>0</v>
      </c>
      <c r="L513" s="337"/>
      <c r="M513" s="58"/>
      <c r="N513" s="13" t="str">
        <f t="shared" si="143"/>
        <v/>
      </c>
      <c r="O513" s="13" t="str">
        <f t="shared" si="144"/>
        <v/>
      </c>
    </row>
    <row r="514" spans="1:15" x14ac:dyDescent="0.2">
      <c r="A514" s="26" t="s">
        <v>423</v>
      </c>
      <c r="B514" s="27" t="s">
        <v>519</v>
      </c>
      <c r="C514" s="178" t="s">
        <v>314</v>
      </c>
      <c r="D514" s="179" t="s">
        <v>309</v>
      </c>
      <c r="E514" s="180">
        <v>8.7899999999999991</v>
      </c>
      <c r="F514" s="181">
        <v>5712</v>
      </c>
      <c r="G514" s="181">
        <f>ROUND(F514*E514,2)</f>
        <v>50208.480000000003</v>
      </c>
      <c r="H514" s="197">
        <f>5712</f>
        <v>5712</v>
      </c>
      <c r="I514" s="183">
        <f t="shared" si="141"/>
        <v>50208.480000000003</v>
      </c>
      <c r="J514" s="216">
        <f t="shared" si="138"/>
        <v>0</v>
      </c>
      <c r="K514" s="210">
        <f t="shared" si="138"/>
        <v>0</v>
      </c>
      <c r="L514" s="337"/>
      <c r="M514" s="58"/>
      <c r="N514" s="13" t="str">
        <f t="shared" si="143"/>
        <v/>
      </c>
      <c r="O514" s="13" t="str">
        <f t="shared" si="144"/>
        <v/>
      </c>
    </row>
    <row r="515" spans="1:15" x14ac:dyDescent="0.2">
      <c r="A515" s="26"/>
      <c r="B515" s="26"/>
      <c r="C515" s="178"/>
      <c r="D515" s="179"/>
      <c r="E515" s="180"/>
      <c r="F515" s="181"/>
      <c r="G515" s="181"/>
      <c r="H515" s="197"/>
      <c r="I515" s="183"/>
      <c r="J515" s="216">
        <f t="shared" si="138"/>
        <v>0</v>
      </c>
      <c r="K515" s="210">
        <f t="shared" si="138"/>
        <v>0</v>
      </c>
      <c r="L515" s="337"/>
      <c r="M515" s="58">
        <f t="shared" si="142"/>
        <v>0</v>
      </c>
      <c r="N515" s="13" t="str">
        <f t="shared" si="143"/>
        <v/>
      </c>
      <c r="O515" s="13" t="str">
        <f t="shared" si="144"/>
        <v/>
      </c>
    </row>
    <row r="516" spans="1:15" ht="16.5" customHeight="1" x14ac:dyDescent="0.2">
      <c r="A516" s="27"/>
      <c r="B516" s="16"/>
      <c r="C516" s="228" t="s">
        <v>315</v>
      </c>
      <c r="D516" s="228"/>
      <c r="E516" s="228"/>
      <c r="F516" s="229"/>
      <c r="G516" s="230">
        <f>SUBTOTAL(9,G7:G515)</f>
        <v>3134898.7600000002</v>
      </c>
      <c r="H516" s="231"/>
      <c r="I516" s="230">
        <f>SUBTOTAL(9,I7:I515)</f>
        <v>3589229.4552000007</v>
      </c>
      <c r="J516" s="232"/>
      <c r="K516" s="230">
        <f>I516-G516</f>
        <v>454330.69520000042</v>
      </c>
      <c r="L516" s="341"/>
      <c r="M516" s="61">
        <f>I516-G516-K516</f>
        <v>0</v>
      </c>
    </row>
    <row r="517" spans="1:15" ht="16.5" customHeight="1" x14ac:dyDescent="0.2">
      <c r="A517" s="27"/>
      <c r="B517" s="24"/>
      <c r="C517" s="233" t="s">
        <v>316</v>
      </c>
      <c r="D517" s="233"/>
      <c r="E517" s="234"/>
      <c r="F517" s="235"/>
      <c r="G517" s="236">
        <f>G516*0.27-0.01</f>
        <v>846422.65520000015</v>
      </c>
      <c r="H517" s="237"/>
      <c r="I517" s="236">
        <f>I516*0.27+0.01</f>
        <v>969091.96290400031</v>
      </c>
      <c r="J517" s="342"/>
      <c r="K517" s="236">
        <f>I517-G517-0.01</f>
        <v>122669.29770400016</v>
      </c>
      <c r="L517" s="341"/>
      <c r="M517" s="61">
        <f t="shared" ref="M517:M518" si="146">I517-G517-K517</f>
        <v>9.9999999947613105E-3</v>
      </c>
    </row>
    <row r="518" spans="1:15" ht="16.5" customHeight="1" thickBot="1" x14ac:dyDescent="0.25">
      <c r="A518" s="22"/>
      <c r="B518" s="23"/>
      <c r="C518" s="238" t="s">
        <v>317</v>
      </c>
      <c r="D518" s="238"/>
      <c r="E518" s="238"/>
      <c r="F518" s="239"/>
      <c r="G518" s="240">
        <f>SUBTOTAL(9,G9:G517)</f>
        <v>3981321.4152000006</v>
      </c>
      <c r="H518" s="241"/>
      <c r="I518" s="240">
        <f>SUBTOTAL(9,I7:I517)</f>
        <v>4558321.4181040013</v>
      </c>
      <c r="J518" s="242"/>
      <c r="K518" s="240">
        <f>I518-G518</f>
        <v>577000.00290400069</v>
      </c>
      <c r="L518" s="341"/>
      <c r="M518" s="61">
        <f t="shared" si="146"/>
        <v>0</v>
      </c>
    </row>
    <row r="519" spans="1:15" x14ac:dyDescent="0.2">
      <c r="C519" s="243"/>
      <c r="D519" s="244"/>
      <c r="E519" s="176"/>
      <c r="F519" s="176"/>
      <c r="G519" s="277"/>
      <c r="H519" s="176"/>
      <c r="I519" s="277">
        <f>(I518/$N$522)-1</f>
        <v>0.46374214338980235</v>
      </c>
      <c r="J519" s="244"/>
      <c r="K519" s="277">
        <f>K518/$N$522</f>
        <v>0.18528294596170017</v>
      </c>
      <c r="L519" s="277"/>
    </row>
    <row r="520" spans="1:15" x14ac:dyDescent="0.2">
      <c r="C520" s="243"/>
      <c r="D520" s="244"/>
      <c r="E520" s="176"/>
      <c r="F520" s="176"/>
      <c r="G520" s="176"/>
      <c r="H520" s="176"/>
      <c r="I520" s="176"/>
      <c r="J520" s="245"/>
      <c r="K520" s="246">
        <f>K518/G518</f>
        <v>0.14492675740800878</v>
      </c>
      <c r="L520" s="246"/>
      <c r="M520" s="21">
        <f>K516-N4</f>
        <v>-4.7999995294958353E-3</v>
      </c>
    </row>
    <row r="521" spans="1:15" x14ac:dyDescent="0.2">
      <c r="C521" s="243"/>
      <c r="D521" s="244"/>
      <c r="E521" s="176"/>
      <c r="F521" s="176"/>
      <c r="G521" s="247"/>
      <c r="H521" s="176"/>
      <c r="I521" s="248"/>
      <c r="J521" s="244"/>
      <c r="K521" s="244"/>
      <c r="L521" s="244"/>
    </row>
    <row r="522" spans="1:15" ht="15" x14ac:dyDescent="0.2">
      <c r="A522" s="249"/>
      <c r="B522" s="249"/>
      <c r="C522" s="249"/>
      <c r="D522" s="249"/>
      <c r="E522" s="250"/>
      <c r="F522" s="249"/>
      <c r="G522" s="251"/>
      <c r="H522" s="249"/>
      <c r="I522" s="236"/>
      <c r="J522" s="244"/>
      <c r="K522" s="245">
        <v>577000</v>
      </c>
      <c r="L522" s="245"/>
      <c r="M522" s="21">
        <v>1510948.9733969998</v>
      </c>
      <c r="N522" s="21">
        <v>3114156.0272000013</v>
      </c>
    </row>
    <row r="523" spans="1:15" ht="15" x14ac:dyDescent="0.2">
      <c r="A523" s="249"/>
      <c r="B523" s="249"/>
      <c r="C523" s="249"/>
      <c r="D523" s="249"/>
      <c r="E523" s="250"/>
      <c r="F523" s="249"/>
      <c r="G523" s="252"/>
      <c r="H523" s="249"/>
      <c r="I523" s="236"/>
      <c r="J523" s="244"/>
      <c r="K523" s="245">
        <v>684294.45700399927</v>
      </c>
      <c r="L523" s="245"/>
      <c r="M523" s="21">
        <v>867165.39190399926</v>
      </c>
      <c r="N523" s="21">
        <f>M522+N522</f>
        <v>4625105.0005970011</v>
      </c>
    </row>
    <row r="524" spans="1:15" ht="15" x14ac:dyDescent="0.2">
      <c r="A524" s="249"/>
      <c r="B524" s="249"/>
      <c r="C524" s="249"/>
      <c r="D524" s="249"/>
      <c r="E524" s="253"/>
      <c r="F524" s="249"/>
      <c r="G524" s="252"/>
      <c r="H524" s="249"/>
      <c r="I524" s="252"/>
      <c r="J524" s="244"/>
      <c r="K524" s="244">
        <v>0.84320420959999998</v>
      </c>
      <c r="L524" s="244"/>
      <c r="M524" s="21">
        <f>M522-M523</f>
        <v>643783.5814930005</v>
      </c>
      <c r="N524" s="21">
        <f>K518-M524</f>
        <v>-66783.578588999808</v>
      </c>
    </row>
    <row r="525" spans="1:15" ht="14.25" x14ac:dyDescent="0.2">
      <c r="A525" s="254"/>
      <c r="B525" s="254"/>
      <c r="C525" s="254"/>
      <c r="D525" s="254"/>
      <c r="E525" s="254"/>
      <c r="F525" s="254"/>
      <c r="G525" s="255"/>
      <c r="H525" s="256"/>
      <c r="I525" s="256"/>
      <c r="J525" s="256"/>
      <c r="K525" s="244">
        <f>K522/K523</f>
        <v>0.84320425818768219</v>
      </c>
      <c r="L525" s="256"/>
      <c r="M525" s="21">
        <f>M524/1.27</f>
        <v>506916.20590000041</v>
      </c>
      <c r="N525" s="21">
        <f>K516-M525</f>
        <v>-52585.510699999984</v>
      </c>
    </row>
    <row r="526" spans="1:15" x14ac:dyDescent="0.2">
      <c r="A526" s="257"/>
      <c r="B526" s="257"/>
      <c r="C526" s="257"/>
      <c r="D526" s="257"/>
      <c r="E526" s="257"/>
      <c r="F526" s="257"/>
      <c r="G526" s="257"/>
      <c r="H526" s="258"/>
      <c r="I526" s="256"/>
      <c r="J526" s="256"/>
      <c r="K526" s="256"/>
      <c r="L526" s="256"/>
      <c r="M526" s="21">
        <f>M525*0.27</f>
        <v>136867.37559300012</v>
      </c>
      <c r="N526" s="20">
        <v>9.3299999999999994E-2</v>
      </c>
    </row>
    <row r="527" spans="1:15" x14ac:dyDescent="0.2">
      <c r="A527" s="257"/>
      <c r="B527" s="257"/>
      <c r="C527" s="257"/>
      <c r="D527" s="257"/>
      <c r="E527" s="257"/>
      <c r="F527" s="257"/>
      <c r="G527" s="257"/>
      <c r="H527" s="256"/>
      <c r="I527" s="256"/>
      <c r="J527" s="256"/>
      <c r="K527" s="256"/>
      <c r="L527" s="256"/>
      <c r="N527" s="21">
        <f>N526*K518</f>
        <v>53834.100270943258</v>
      </c>
    </row>
    <row r="528" spans="1:15" x14ac:dyDescent="0.2">
      <c r="A528" s="257"/>
      <c r="B528" s="257"/>
      <c r="C528" s="257"/>
      <c r="D528" s="257"/>
      <c r="E528" s="257"/>
      <c r="F528" s="257"/>
      <c r="G528" s="257"/>
      <c r="H528" s="256"/>
      <c r="I528" s="256"/>
      <c r="J528" s="256"/>
      <c r="K528" s="256"/>
      <c r="L528" s="256"/>
    </row>
    <row r="529" spans="1:12" x14ac:dyDescent="0.2">
      <c r="A529" s="257"/>
      <c r="B529" s="257"/>
      <c r="C529" s="257"/>
      <c r="D529" s="257"/>
      <c r="E529" s="257"/>
      <c r="F529" s="257"/>
      <c r="G529" s="257"/>
      <c r="H529" s="256"/>
      <c r="I529" s="256"/>
      <c r="J529" s="256"/>
      <c r="K529" s="256"/>
      <c r="L529" s="256"/>
    </row>
    <row r="530" spans="1:12" ht="15" x14ac:dyDescent="0.25">
      <c r="A530" s="259"/>
      <c r="B530" s="259"/>
      <c r="C530" s="259"/>
      <c r="D530" s="259"/>
      <c r="E530" s="259"/>
      <c r="F530" s="259"/>
      <c r="G530" s="259"/>
      <c r="H530" s="256"/>
      <c r="I530" s="256"/>
      <c r="J530" s="256"/>
      <c r="K530" s="256"/>
      <c r="L530" s="256"/>
    </row>
    <row r="531" spans="1:12" x14ac:dyDescent="0.2">
      <c r="A531" s="162"/>
      <c r="B531" s="162"/>
      <c r="C531" s="163"/>
      <c r="D531" s="161"/>
      <c r="E531" s="164"/>
      <c r="F531" s="164"/>
      <c r="G531" s="164"/>
      <c r="H531" s="164"/>
      <c r="I531" s="164"/>
      <c r="J531" s="161"/>
      <c r="K531" s="161"/>
      <c r="L531" s="161"/>
    </row>
  </sheetData>
  <protectedRanges>
    <protectedRange sqref="C525 F525 H525" name="Intervalo2"/>
  </protectedRanges>
  <autoFilter ref="A6:K517" xr:uid="{308E3F6C-CA36-4BA6-8096-7C91722790E9}"/>
  <mergeCells count="4">
    <mergeCell ref="C2:K2"/>
    <mergeCell ref="F5:G5"/>
    <mergeCell ref="H5:I5"/>
    <mergeCell ref="J5:K5"/>
  </mergeCells>
  <phoneticPr fontId="16" type="noConversion"/>
  <printOptions horizontalCentered="1" verticalCentered="1"/>
  <pageMargins left="0.19685039370078741" right="0.19685039370078741" top="0.19685039370078741" bottom="0.31496062992125984" header="0.19685039370078741" footer="0.19685039370078741"/>
  <pageSetup paperSize="9" scale="68" fitToHeight="0" orientation="landscape" horizontalDpi="4294967293" r:id="rId1"/>
  <headerFooter alignWithMargins="0">
    <oddFooter>&amp;C&amp;"Arial,Normal"&amp;8&amp;P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A98D8-F029-44CA-8C37-E50504D1C0F8}">
  <sheetPr>
    <pageSetUpPr fitToPage="1"/>
  </sheetPr>
  <dimension ref="A1:Q589"/>
  <sheetViews>
    <sheetView view="pageBreakPreview" topLeftCell="B1" zoomScale="60" zoomScaleNormal="70" workbookViewId="0">
      <selection activeCell="B1" sqref="A1:XFD3"/>
    </sheetView>
  </sheetViews>
  <sheetFormatPr defaultColWidth="8.85546875" defaultRowHeight="15.75" x14ac:dyDescent="0.2"/>
  <cols>
    <col min="1" max="1" width="9.140625" style="123" hidden="1" customWidth="1"/>
    <col min="2" max="2" width="16.42578125" style="145" customWidth="1"/>
    <col min="3" max="3" width="90.7109375" style="145" customWidth="1"/>
    <col min="4" max="4" width="17.7109375" style="145" customWidth="1"/>
    <col min="5" max="5" width="19" style="145" customWidth="1"/>
    <col min="6" max="6" width="21.28515625" style="145" customWidth="1"/>
    <col min="7" max="7" width="24.28515625" style="145" customWidth="1"/>
    <col min="8" max="8" width="15" style="145" bestFit="1" customWidth="1"/>
    <col min="9" max="9" width="18.42578125" style="145" customWidth="1"/>
    <col min="10" max="10" width="5.140625" style="145" customWidth="1"/>
    <col min="11" max="11" width="16.7109375" style="145" customWidth="1"/>
    <col min="12" max="12" width="9.28515625" style="145" customWidth="1"/>
    <col min="13" max="13" width="13.5703125" style="145" customWidth="1"/>
    <col min="14" max="14" width="16.7109375" style="145" bestFit="1" customWidth="1"/>
    <col min="15" max="15" width="10.42578125" style="156" bestFit="1" customWidth="1"/>
    <col min="16" max="16384" width="8.85546875" style="124"/>
  </cols>
  <sheetData>
    <row r="1" spans="1:15" s="96" customFormat="1" ht="21" x14ac:dyDescent="0.2">
      <c r="A1" s="89"/>
      <c r="B1" s="90" t="s">
        <v>778</v>
      </c>
      <c r="C1" s="91" t="s">
        <v>779</v>
      </c>
      <c r="D1" s="92"/>
      <c r="E1" s="93"/>
      <c r="F1" s="93"/>
      <c r="G1" s="93"/>
      <c r="H1" s="93"/>
      <c r="I1" s="93"/>
      <c r="J1" s="93"/>
      <c r="K1" s="94"/>
      <c r="L1" s="93"/>
      <c r="M1" s="93"/>
      <c r="N1" s="95"/>
      <c r="O1" s="153"/>
    </row>
    <row r="2" spans="1:15" s="96" customFormat="1" ht="21" x14ac:dyDescent="0.2">
      <c r="A2" s="89"/>
      <c r="B2" s="97" t="s">
        <v>780</v>
      </c>
      <c r="C2" s="98" t="s">
        <v>918</v>
      </c>
      <c r="D2" s="99"/>
      <c r="E2" s="100"/>
      <c r="F2" s="100"/>
      <c r="G2" s="100"/>
      <c r="H2" s="100"/>
      <c r="I2" s="100"/>
      <c r="J2" s="100"/>
      <c r="K2" s="101"/>
      <c r="L2" s="100"/>
      <c r="M2" s="100"/>
      <c r="N2" s="102"/>
      <c r="O2" s="153"/>
    </row>
    <row r="3" spans="1:15" s="96" customFormat="1" ht="36.75" customHeight="1" x14ac:dyDescent="0.2">
      <c r="A3" s="89"/>
      <c r="B3" s="314" t="s">
        <v>781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153"/>
    </row>
    <row r="4" spans="1:15" s="107" customFormat="1" ht="33" customHeight="1" x14ac:dyDescent="0.2">
      <c r="A4" s="103"/>
      <c r="B4" s="104" t="s">
        <v>4</v>
      </c>
      <c r="C4" s="315" t="s">
        <v>782</v>
      </c>
      <c r="D4" s="315"/>
      <c r="E4" s="315"/>
      <c r="F4" s="315"/>
      <c r="G4" s="315"/>
      <c r="H4" s="315"/>
      <c r="I4" s="315"/>
      <c r="J4" s="315"/>
      <c r="K4" s="315"/>
      <c r="L4" s="315"/>
      <c r="M4" s="105" t="s">
        <v>783</v>
      </c>
      <c r="N4" s="106" t="s">
        <v>7</v>
      </c>
      <c r="O4" s="154"/>
    </row>
    <row r="5" spans="1:15" s="112" customFormat="1" ht="48.75" customHeight="1" x14ac:dyDescent="0.2">
      <c r="A5" s="108">
        <v>0</v>
      </c>
      <c r="B5" s="109" t="s">
        <v>10</v>
      </c>
      <c r="C5" s="316" t="s">
        <v>11</v>
      </c>
      <c r="D5" s="316"/>
      <c r="E5" s="316"/>
      <c r="F5" s="316"/>
      <c r="G5" s="316"/>
      <c r="H5" s="316"/>
      <c r="I5" s="316"/>
      <c r="J5" s="316"/>
      <c r="K5" s="316"/>
      <c r="L5" s="316"/>
      <c r="M5" s="110"/>
      <c r="N5" s="111"/>
      <c r="O5" s="155"/>
    </row>
    <row r="6" spans="1:15" s="112" customFormat="1" ht="25.15" customHeight="1" x14ac:dyDescent="0.2">
      <c r="A6" s="108">
        <v>148</v>
      </c>
      <c r="B6" s="113">
        <v>8</v>
      </c>
      <c r="C6" s="114" t="str">
        <f>VLOOKUP(B6,APRESENTAÇÃO!$A$162:$D$188,3,FALSE)</f>
        <v>ESQUADRIAS DE MADEIRA</v>
      </c>
      <c r="D6" s="115"/>
      <c r="E6" s="115"/>
      <c r="F6" s="116"/>
      <c r="G6" s="117"/>
      <c r="H6" s="117"/>
      <c r="I6" s="117"/>
      <c r="J6" s="117"/>
      <c r="K6" s="118"/>
      <c r="L6" s="117"/>
      <c r="M6" s="119"/>
      <c r="N6" s="120"/>
      <c r="O6" s="155"/>
    </row>
    <row r="7" spans="1:15" ht="19.899999999999999" customHeight="1" x14ac:dyDescent="0.2">
      <c r="A7" s="148">
        <v>213</v>
      </c>
      <c r="B7" s="135" t="s">
        <v>712</v>
      </c>
      <c r="C7" s="136" t="str">
        <f>VLOOKUP(B7,APRESENTAÇÃO!$A$162:$D$188,3,FALSE)</f>
        <v>Restauro das esquadrias de madeira, portas e janelas, incluindo desmonte, fornecimento de material e remontagem - exclusive ferragens</v>
      </c>
      <c r="D7" s="137"/>
      <c r="E7" s="137"/>
      <c r="F7" s="138"/>
      <c r="G7" s="139"/>
      <c r="H7" s="139"/>
      <c r="I7" s="139"/>
      <c r="J7" s="139"/>
      <c r="K7" s="140"/>
      <c r="L7" s="139"/>
      <c r="M7" s="135" t="str">
        <f>VLOOKUP($B7,APRESENTAÇÃO!$A$162:$D$188,4,FALSE)</f>
        <v>m²</v>
      </c>
      <c r="N7" s="141">
        <f>K61</f>
        <v>683.75</v>
      </c>
      <c r="O7" s="156">
        <f>VLOOKUP(B7,APRESENTAÇÃO!$A$9:$H$197,8,FALSE)</f>
        <v>683.75</v>
      </c>
    </row>
    <row r="8" spans="1:15" ht="19.5" customHeight="1" x14ac:dyDescent="0.2">
      <c r="A8" s="148"/>
      <c r="B8" s="125"/>
      <c r="C8" s="121" t="s">
        <v>784</v>
      </c>
      <c r="D8" s="121"/>
      <c r="E8" s="121"/>
      <c r="F8" s="121"/>
      <c r="G8" s="121"/>
      <c r="H8" s="121"/>
      <c r="I8" s="121"/>
      <c r="J8" s="121"/>
      <c r="K8" s="121"/>
      <c r="L8" s="121"/>
      <c r="M8" s="125"/>
      <c r="N8" s="127"/>
    </row>
    <row r="9" spans="1:15" ht="19.5" customHeight="1" x14ac:dyDescent="0.2">
      <c r="A9" s="148"/>
      <c r="B9" s="125"/>
      <c r="C9" s="128" t="s">
        <v>919</v>
      </c>
      <c r="D9" s="128"/>
      <c r="E9" s="128"/>
      <c r="F9" s="128"/>
      <c r="G9" s="128"/>
      <c r="H9" s="128"/>
      <c r="I9" s="128"/>
      <c r="J9" s="128"/>
      <c r="K9" s="128"/>
      <c r="L9" s="128"/>
      <c r="M9" s="125"/>
      <c r="N9" s="127"/>
    </row>
    <row r="10" spans="1:15" ht="19.5" customHeight="1" x14ac:dyDescent="0.2">
      <c r="A10" s="148"/>
      <c r="B10" s="125"/>
      <c r="C10" s="128"/>
      <c r="D10" s="128"/>
      <c r="E10" s="128"/>
      <c r="F10" s="128"/>
      <c r="G10" s="128"/>
      <c r="H10" s="128"/>
      <c r="I10" s="142"/>
      <c r="J10" s="128"/>
      <c r="K10" s="128"/>
      <c r="L10" s="128"/>
      <c r="M10" s="125"/>
      <c r="N10" s="127"/>
    </row>
    <row r="11" spans="1:15" ht="19.5" customHeight="1" x14ac:dyDescent="0.2">
      <c r="A11" s="148"/>
      <c r="B11" s="125"/>
      <c r="C11" s="128" t="s">
        <v>5</v>
      </c>
      <c r="D11" s="129" t="s">
        <v>787</v>
      </c>
      <c r="E11" s="129" t="s">
        <v>790</v>
      </c>
      <c r="F11" s="129" t="s">
        <v>788</v>
      </c>
      <c r="G11" s="129" t="s">
        <v>795</v>
      </c>
      <c r="H11" s="129"/>
      <c r="I11" s="142"/>
      <c r="J11" s="129"/>
      <c r="K11" s="129" t="s">
        <v>786</v>
      </c>
      <c r="L11" s="128"/>
      <c r="M11" s="125"/>
      <c r="N11" s="127"/>
    </row>
    <row r="12" spans="1:15" ht="19.5" customHeight="1" x14ac:dyDescent="0.2">
      <c r="A12" s="148"/>
      <c r="B12" s="125"/>
      <c r="C12" s="126" t="s">
        <v>857</v>
      </c>
      <c r="D12" s="130">
        <v>1.22</v>
      </c>
      <c r="E12" s="130">
        <v>2.5499999999999998</v>
      </c>
      <c r="F12" s="131">
        <v>19</v>
      </c>
      <c r="G12" s="131">
        <v>2</v>
      </c>
      <c r="H12" s="130"/>
      <c r="I12" s="131"/>
      <c r="J12" s="130"/>
      <c r="K12" s="130">
        <f>ROUND(PRODUCT(D12:G12),2)</f>
        <v>118.22</v>
      </c>
      <c r="L12" s="128"/>
      <c r="M12" s="125"/>
      <c r="N12" s="127"/>
    </row>
    <row r="13" spans="1:15" ht="19.5" customHeight="1" x14ac:dyDescent="0.2">
      <c r="A13" s="148"/>
      <c r="B13" s="125"/>
      <c r="C13" s="126" t="s">
        <v>858</v>
      </c>
      <c r="D13" s="130">
        <v>1.22</v>
      </c>
      <c r="E13" s="130">
        <v>2.5499999999999998</v>
      </c>
      <c r="F13" s="131">
        <v>22</v>
      </c>
      <c r="G13" s="131">
        <v>2</v>
      </c>
      <c r="H13" s="130"/>
      <c r="I13" s="131"/>
      <c r="J13" s="130"/>
      <c r="K13" s="130">
        <f t="shared" ref="K13:K14" si="0">ROUND(PRODUCT(D13:G13),2)</f>
        <v>136.88</v>
      </c>
      <c r="L13" s="128"/>
      <c r="M13" s="125"/>
      <c r="N13" s="127"/>
    </row>
    <row r="14" spans="1:15" ht="19.5" customHeight="1" x14ac:dyDescent="0.2">
      <c r="A14" s="148"/>
      <c r="B14" s="125"/>
      <c r="C14" s="126" t="s">
        <v>859</v>
      </c>
      <c r="D14" s="131">
        <v>1.2</v>
      </c>
      <c r="E14" s="131">
        <v>2.5499999999999998</v>
      </c>
      <c r="F14" s="131">
        <v>3</v>
      </c>
      <c r="G14" s="131">
        <v>2</v>
      </c>
      <c r="H14" s="130"/>
      <c r="I14" s="131"/>
      <c r="J14" s="130"/>
      <c r="K14" s="130">
        <f t="shared" si="0"/>
        <v>18.36</v>
      </c>
      <c r="L14" s="128"/>
      <c r="M14" s="125"/>
      <c r="N14" s="127"/>
    </row>
    <row r="15" spans="1:15" ht="19.5" customHeight="1" x14ac:dyDescent="0.2">
      <c r="A15" s="148"/>
      <c r="B15" s="125"/>
      <c r="C15" s="126" t="s">
        <v>860</v>
      </c>
      <c r="D15" s="130">
        <v>1.22</v>
      </c>
      <c r="E15" s="130">
        <v>2.5499999999999998</v>
      </c>
      <c r="F15" s="131">
        <v>1</v>
      </c>
      <c r="G15" s="131">
        <v>2</v>
      </c>
      <c r="H15" s="130"/>
      <c r="I15" s="131"/>
      <c r="J15" s="130"/>
      <c r="K15" s="130">
        <f>ROUND(PRODUCT(D15:G15),2)</f>
        <v>6.22</v>
      </c>
      <c r="L15" s="128"/>
      <c r="M15" s="125"/>
      <c r="N15" s="127"/>
    </row>
    <row r="16" spans="1:15" ht="19.5" customHeight="1" x14ac:dyDescent="0.2">
      <c r="A16" s="148"/>
      <c r="B16" s="125"/>
      <c r="C16" s="126" t="s">
        <v>861</v>
      </c>
      <c r="D16" s="131">
        <v>0.82</v>
      </c>
      <c r="E16" s="131">
        <v>2.1</v>
      </c>
      <c r="F16" s="131">
        <v>1</v>
      </c>
      <c r="G16" s="131">
        <v>2</v>
      </c>
      <c r="H16" s="131"/>
      <c r="I16" s="131"/>
      <c r="J16" s="126"/>
      <c r="K16" s="131">
        <f>ROUND(PRODUCT(D16:G16),2)</f>
        <v>3.44</v>
      </c>
      <c r="L16" s="128"/>
      <c r="M16" s="125"/>
      <c r="N16" s="127"/>
    </row>
    <row r="17" spans="1:14" ht="19.5" customHeight="1" x14ac:dyDescent="0.2">
      <c r="A17" s="148"/>
      <c r="B17" s="125"/>
      <c r="C17" s="126" t="s">
        <v>862</v>
      </c>
      <c r="D17" s="131">
        <v>0.82</v>
      </c>
      <c r="E17" s="131">
        <v>2.1</v>
      </c>
      <c r="F17" s="131">
        <v>1</v>
      </c>
      <c r="G17" s="131">
        <v>2</v>
      </c>
      <c r="H17" s="131"/>
      <c r="I17" s="131"/>
      <c r="J17" s="126"/>
      <c r="K17" s="131">
        <f t="shared" ref="K17:K50" si="1">ROUND(PRODUCT(D17:G17),2)</f>
        <v>3.44</v>
      </c>
      <c r="L17" s="128"/>
      <c r="M17" s="125"/>
      <c r="N17" s="127"/>
    </row>
    <row r="18" spans="1:14" ht="19.5" customHeight="1" x14ac:dyDescent="0.2">
      <c r="A18" s="148"/>
      <c r="B18" s="125"/>
      <c r="C18" s="126" t="s">
        <v>863</v>
      </c>
      <c r="D18" s="131">
        <v>0.82</v>
      </c>
      <c r="E18" s="131">
        <v>2.1</v>
      </c>
      <c r="F18" s="131">
        <v>1</v>
      </c>
      <c r="G18" s="131">
        <v>2</v>
      </c>
      <c r="H18" s="131"/>
      <c r="I18" s="131"/>
      <c r="J18" s="126"/>
      <c r="K18" s="131">
        <f t="shared" si="1"/>
        <v>3.44</v>
      </c>
      <c r="L18" s="128"/>
      <c r="M18" s="125"/>
      <c r="N18" s="127"/>
    </row>
    <row r="19" spans="1:14" ht="19.5" customHeight="1" x14ac:dyDescent="0.2">
      <c r="A19" s="148"/>
      <c r="B19" s="125"/>
      <c r="C19" s="126" t="s">
        <v>864</v>
      </c>
      <c r="D19" s="131">
        <v>1.22</v>
      </c>
      <c r="E19" s="131">
        <v>2.1</v>
      </c>
      <c r="F19" s="131">
        <v>1</v>
      </c>
      <c r="G19" s="131">
        <v>2</v>
      </c>
      <c r="H19" s="131"/>
      <c r="I19" s="131"/>
      <c r="J19" s="126"/>
      <c r="K19" s="131">
        <f t="shared" si="1"/>
        <v>5.12</v>
      </c>
      <c r="L19" s="128"/>
      <c r="M19" s="125"/>
      <c r="N19" s="127"/>
    </row>
    <row r="20" spans="1:14" ht="19.5" customHeight="1" x14ac:dyDescent="0.2">
      <c r="A20" s="148"/>
      <c r="B20" s="125"/>
      <c r="C20" s="126" t="s">
        <v>865</v>
      </c>
      <c r="D20" s="131">
        <v>1.22</v>
      </c>
      <c r="E20" s="131">
        <v>2.1</v>
      </c>
      <c r="F20" s="131">
        <v>1</v>
      </c>
      <c r="G20" s="131">
        <v>2</v>
      </c>
      <c r="H20" s="131"/>
      <c r="I20" s="131"/>
      <c r="J20" s="126"/>
      <c r="K20" s="131">
        <f t="shared" si="1"/>
        <v>5.12</v>
      </c>
      <c r="L20" s="128"/>
      <c r="M20" s="125"/>
      <c r="N20" s="127"/>
    </row>
    <row r="21" spans="1:14" ht="19.5" customHeight="1" x14ac:dyDescent="0.2">
      <c r="A21" s="148"/>
      <c r="B21" s="125"/>
      <c r="C21" s="126" t="s">
        <v>866</v>
      </c>
      <c r="D21" s="131">
        <v>1.22</v>
      </c>
      <c r="E21" s="131">
        <v>2.1</v>
      </c>
      <c r="F21" s="131">
        <v>1</v>
      </c>
      <c r="G21" s="131">
        <v>2</v>
      </c>
      <c r="H21" s="131"/>
      <c r="I21" s="131"/>
      <c r="J21" s="126"/>
      <c r="K21" s="131">
        <f t="shared" si="1"/>
        <v>5.12</v>
      </c>
      <c r="L21" s="128"/>
      <c r="M21" s="125"/>
      <c r="N21" s="127"/>
    </row>
    <row r="22" spans="1:14" ht="19.5" customHeight="1" x14ac:dyDescent="0.2">
      <c r="A22" s="148"/>
      <c r="B22" s="125"/>
      <c r="C22" s="126" t="s">
        <v>867</v>
      </c>
      <c r="D22" s="131">
        <v>1.22</v>
      </c>
      <c r="E22" s="131">
        <v>2.1</v>
      </c>
      <c r="F22" s="131">
        <v>1</v>
      </c>
      <c r="G22" s="131">
        <v>2</v>
      </c>
      <c r="H22" s="131"/>
      <c r="I22" s="131"/>
      <c r="J22" s="126"/>
      <c r="K22" s="131">
        <f t="shared" si="1"/>
        <v>5.12</v>
      </c>
      <c r="L22" s="128"/>
      <c r="M22" s="125"/>
      <c r="N22" s="127"/>
    </row>
    <row r="23" spans="1:14" ht="19.5" customHeight="1" x14ac:dyDescent="0.2">
      <c r="A23" s="148"/>
      <c r="B23" s="125"/>
      <c r="C23" s="126" t="s">
        <v>868</v>
      </c>
      <c r="D23" s="131">
        <v>1.22</v>
      </c>
      <c r="E23" s="131">
        <v>2.1</v>
      </c>
      <c r="F23" s="131">
        <v>1</v>
      </c>
      <c r="G23" s="131">
        <v>2</v>
      </c>
      <c r="H23" s="131"/>
      <c r="I23" s="131"/>
      <c r="J23" s="126"/>
      <c r="K23" s="131">
        <f t="shared" si="1"/>
        <v>5.12</v>
      </c>
      <c r="L23" s="128"/>
      <c r="M23" s="125"/>
      <c r="N23" s="127"/>
    </row>
    <row r="24" spans="1:14" ht="19.5" customHeight="1" x14ac:dyDescent="0.2">
      <c r="A24" s="148"/>
      <c r="B24" s="125"/>
      <c r="C24" s="126" t="s">
        <v>869</v>
      </c>
      <c r="D24" s="131">
        <v>1.22</v>
      </c>
      <c r="E24" s="131">
        <v>2.1</v>
      </c>
      <c r="F24" s="131">
        <v>1</v>
      </c>
      <c r="G24" s="131">
        <v>2</v>
      </c>
      <c r="H24" s="131"/>
      <c r="I24" s="131"/>
      <c r="J24" s="126"/>
      <c r="K24" s="131">
        <f t="shared" si="1"/>
        <v>5.12</v>
      </c>
      <c r="L24" s="128"/>
      <c r="M24" s="125"/>
      <c r="N24" s="127"/>
    </row>
    <row r="25" spans="1:14" ht="19.5" customHeight="1" x14ac:dyDescent="0.2">
      <c r="A25" s="148"/>
      <c r="B25" s="125"/>
      <c r="C25" s="126" t="s">
        <v>870</v>
      </c>
      <c r="D25" s="131">
        <v>1.22</v>
      </c>
      <c r="E25" s="131">
        <v>2.1</v>
      </c>
      <c r="F25" s="131">
        <v>1</v>
      </c>
      <c r="G25" s="131">
        <v>2</v>
      </c>
      <c r="H25" s="131"/>
      <c r="I25" s="131"/>
      <c r="J25" s="126"/>
      <c r="K25" s="131">
        <f t="shared" si="1"/>
        <v>5.12</v>
      </c>
      <c r="L25" s="128"/>
      <c r="M25" s="125"/>
      <c r="N25" s="127"/>
    </row>
    <row r="26" spans="1:14" ht="19.5" customHeight="1" x14ac:dyDescent="0.2">
      <c r="A26" s="148"/>
      <c r="B26" s="125"/>
      <c r="C26" s="126" t="s">
        <v>871</v>
      </c>
      <c r="D26" s="131">
        <v>1.22</v>
      </c>
      <c r="E26" s="131">
        <v>2.1</v>
      </c>
      <c r="F26" s="131">
        <v>1</v>
      </c>
      <c r="G26" s="131">
        <v>2</v>
      </c>
      <c r="H26" s="131"/>
      <c r="I26" s="131"/>
      <c r="J26" s="126"/>
      <c r="K26" s="131">
        <f t="shared" si="1"/>
        <v>5.12</v>
      </c>
      <c r="L26" s="128"/>
      <c r="M26" s="125"/>
      <c r="N26" s="127"/>
    </row>
    <row r="27" spans="1:14" ht="19.5" customHeight="1" x14ac:dyDescent="0.2">
      <c r="A27" s="148"/>
      <c r="B27" s="125"/>
      <c r="C27" s="126" t="s">
        <v>872</v>
      </c>
      <c r="D27" s="131">
        <v>1.22</v>
      </c>
      <c r="E27" s="131">
        <v>2.1</v>
      </c>
      <c r="F27" s="131">
        <v>1</v>
      </c>
      <c r="G27" s="131">
        <v>2</v>
      </c>
      <c r="H27" s="131"/>
      <c r="I27" s="131"/>
      <c r="J27" s="126"/>
      <c r="K27" s="131">
        <f t="shared" si="1"/>
        <v>5.12</v>
      </c>
      <c r="L27" s="128"/>
      <c r="M27" s="125"/>
      <c r="N27" s="127"/>
    </row>
    <row r="28" spans="1:14" ht="19.5" customHeight="1" x14ac:dyDescent="0.2">
      <c r="A28" s="148"/>
      <c r="B28" s="125"/>
      <c r="C28" s="126" t="s">
        <v>873</v>
      </c>
      <c r="D28" s="131">
        <v>1.9</v>
      </c>
      <c r="E28" s="131">
        <v>2.98</v>
      </c>
      <c r="F28" s="131">
        <v>2</v>
      </c>
      <c r="G28" s="131">
        <v>2</v>
      </c>
      <c r="H28" s="131"/>
      <c r="I28" s="131"/>
      <c r="J28" s="126"/>
      <c r="K28" s="131">
        <f t="shared" si="1"/>
        <v>22.65</v>
      </c>
      <c r="L28" s="128"/>
      <c r="M28" s="125"/>
      <c r="N28" s="127"/>
    </row>
    <row r="29" spans="1:14" ht="19.5" customHeight="1" x14ac:dyDescent="0.2">
      <c r="A29" s="148"/>
      <c r="B29" s="125"/>
      <c r="C29" s="126" t="s">
        <v>874</v>
      </c>
      <c r="D29" s="131">
        <v>0.8</v>
      </c>
      <c r="E29" s="131">
        <v>2.1</v>
      </c>
      <c r="F29" s="131">
        <v>1</v>
      </c>
      <c r="G29" s="131">
        <v>2</v>
      </c>
      <c r="H29" s="131"/>
      <c r="I29" s="131"/>
      <c r="J29" s="126"/>
      <c r="K29" s="131">
        <f t="shared" si="1"/>
        <v>3.36</v>
      </c>
      <c r="L29" s="128"/>
      <c r="M29" s="125"/>
      <c r="N29" s="127"/>
    </row>
    <row r="30" spans="1:14" ht="19.5" customHeight="1" x14ac:dyDescent="0.2">
      <c r="A30" s="148"/>
      <c r="B30" s="125"/>
      <c r="C30" s="126" t="s">
        <v>875</v>
      </c>
      <c r="D30" s="131">
        <v>1</v>
      </c>
      <c r="E30" s="131">
        <v>2.1</v>
      </c>
      <c r="F30" s="131">
        <v>1</v>
      </c>
      <c r="G30" s="131">
        <v>2</v>
      </c>
      <c r="H30" s="131"/>
      <c r="I30" s="131"/>
      <c r="J30" s="126"/>
      <c r="K30" s="131">
        <f t="shared" si="1"/>
        <v>4.2</v>
      </c>
      <c r="L30" s="128"/>
      <c r="M30" s="125"/>
      <c r="N30" s="127"/>
    </row>
    <row r="31" spans="1:14" ht="19.5" customHeight="1" x14ac:dyDescent="0.2">
      <c r="A31" s="148"/>
      <c r="B31" s="125"/>
      <c r="C31" s="126" t="s">
        <v>876</v>
      </c>
      <c r="D31" s="131">
        <v>0.8</v>
      </c>
      <c r="E31" s="131">
        <v>2.1</v>
      </c>
      <c r="F31" s="131">
        <v>1</v>
      </c>
      <c r="G31" s="131">
        <v>2</v>
      </c>
      <c r="H31" s="131"/>
      <c r="I31" s="131"/>
      <c r="J31" s="126"/>
      <c r="K31" s="131">
        <f t="shared" si="1"/>
        <v>3.36</v>
      </c>
      <c r="L31" s="128"/>
      <c r="M31" s="125"/>
      <c r="N31" s="127"/>
    </row>
    <row r="32" spans="1:14" ht="19.5" customHeight="1" x14ac:dyDescent="0.2">
      <c r="A32" s="148"/>
      <c r="B32" s="125"/>
      <c r="C32" s="126" t="s">
        <v>877</v>
      </c>
      <c r="D32" s="131">
        <v>0.8</v>
      </c>
      <c r="E32" s="131">
        <v>2.1</v>
      </c>
      <c r="F32" s="131">
        <v>1</v>
      </c>
      <c r="G32" s="131">
        <v>2</v>
      </c>
      <c r="H32" s="131"/>
      <c r="I32" s="131"/>
      <c r="J32" s="126"/>
      <c r="K32" s="131">
        <f t="shared" si="1"/>
        <v>3.36</v>
      </c>
      <c r="L32" s="128"/>
      <c r="M32" s="125"/>
      <c r="N32" s="127"/>
    </row>
    <row r="33" spans="1:14" ht="19.5" customHeight="1" x14ac:dyDescent="0.2">
      <c r="A33" s="148"/>
      <c r="B33" s="125"/>
      <c r="C33" s="126" t="s">
        <v>878</v>
      </c>
      <c r="D33" s="131">
        <v>0.8</v>
      </c>
      <c r="E33" s="131">
        <v>2.1</v>
      </c>
      <c r="F33" s="131">
        <v>1</v>
      </c>
      <c r="G33" s="131">
        <v>2</v>
      </c>
      <c r="H33" s="131"/>
      <c r="I33" s="131"/>
      <c r="J33" s="126"/>
      <c r="K33" s="131">
        <f t="shared" si="1"/>
        <v>3.36</v>
      </c>
      <c r="L33" s="128"/>
      <c r="M33" s="125"/>
      <c r="N33" s="127"/>
    </row>
    <row r="34" spans="1:14" ht="19.5" customHeight="1" x14ac:dyDescent="0.2">
      <c r="A34" s="148"/>
      <c r="B34" s="125"/>
      <c r="C34" s="126" t="s">
        <v>879</v>
      </c>
      <c r="D34" s="131">
        <v>0.8</v>
      </c>
      <c r="E34" s="131">
        <v>2.1</v>
      </c>
      <c r="F34" s="131">
        <v>1</v>
      </c>
      <c r="G34" s="131">
        <v>2</v>
      </c>
      <c r="H34" s="131"/>
      <c r="I34" s="131"/>
      <c r="J34" s="126"/>
      <c r="K34" s="131">
        <f t="shared" si="1"/>
        <v>3.36</v>
      </c>
      <c r="L34" s="128"/>
      <c r="M34" s="125"/>
      <c r="N34" s="127"/>
    </row>
    <row r="35" spans="1:14" ht="19.5" customHeight="1" x14ac:dyDescent="0.2">
      <c r="A35" s="148"/>
      <c r="B35" s="125"/>
      <c r="C35" s="126" t="s">
        <v>880</v>
      </c>
      <c r="D35" s="131">
        <v>1.22</v>
      </c>
      <c r="E35" s="131">
        <v>2.98</v>
      </c>
      <c r="F35" s="131">
        <v>1</v>
      </c>
      <c r="G35" s="131">
        <v>2</v>
      </c>
      <c r="H35" s="131"/>
      <c r="I35" s="131"/>
      <c r="J35" s="126"/>
      <c r="K35" s="131">
        <f t="shared" si="1"/>
        <v>7.27</v>
      </c>
      <c r="L35" s="128"/>
      <c r="M35" s="125"/>
      <c r="N35" s="127"/>
    </row>
    <row r="36" spans="1:14" ht="19.5" customHeight="1" x14ac:dyDescent="0.2">
      <c r="A36" s="148"/>
      <c r="B36" s="125"/>
      <c r="C36" s="126" t="s">
        <v>881</v>
      </c>
      <c r="D36" s="131">
        <v>1.22</v>
      </c>
      <c r="E36" s="131">
        <v>2.98</v>
      </c>
      <c r="F36" s="131">
        <v>1</v>
      </c>
      <c r="G36" s="131">
        <v>2</v>
      </c>
      <c r="H36" s="131"/>
      <c r="I36" s="131"/>
      <c r="J36" s="126"/>
      <c r="K36" s="131">
        <f t="shared" si="1"/>
        <v>7.27</v>
      </c>
      <c r="L36" s="128"/>
      <c r="M36" s="125"/>
      <c r="N36" s="127"/>
    </row>
    <row r="37" spans="1:14" ht="19.5" customHeight="1" x14ac:dyDescent="0.2">
      <c r="A37" s="148"/>
      <c r="B37" s="125"/>
      <c r="C37" s="126" t="s">
        <v>882</v>
      </c>
      <c r="D37" s="131">
        <v>1.22</v>
      </c>
      <c r="E37" s="131">
        <v>2.98</v>
      </c>
      <c r="F37" s="131">
        <v>1</v>
      </c>
      <c r="G37" s="131">
        <v>2</v>
      </c>
      <c r="H37" s="131"/>
      <c r="I37" s="131"/>
      <c r="J37" s="126"/>
      <c r="K37" s="131">
        <f t="shared" si="1"/>
        <v>7.27</v>
      </c>
      <c r="L37" s="128"/>
      <c r="M37" s="125"/>
      <c r="N37" s="127"/>
    </row>
    <row r="38" spans="1:14" ht="19.5" customHeight="1" x14ac:dyDescent="0.2">
      <c r="A38" s="148"/>
      <c r="B38" s="125"/>
      <c r="C38" s="126" t="s">
        <v>883</v>
      </c>
      <c r="D38" s="131">
        <v>1.22</v>
      </c>
      <c r="E38" s="131">
        <v>2.98</v>
      </c>
      <c r="F38" s="131">
        <v>1</v>
      </c>
      <c r="G38" s="131">
        <v>2</v>
      </c>
      <c r="H38" s="131"/>
      <c r="I38" s="131"/>
      <c r="J38" s="126"/>
      <c r="K38" s="131">
        <f t="shared" si="1"/>
        <v>7.27</v>
      </c>
      <c r="L38" s="128"/>
      <c r="M38" s="125"/>
      <c r="N38" s="127"/>
    </row>
    <row r="39" spans="1:14" ht="19.5" customHeight="1" x14ac:dyDescent="0.2">
      <c r="A39" s="148"/>
      <c r="B39" s="125"/>
      <c r="C39" s="126" t="s">
        <v>884</v>
      </c>
      <c r="D39" s="131">
        <v>1.22</v>
      </c>
      <c r="E39" s="131">
        <v>2.98</v>
      </c>
      <c r="F39" s="131">
        <v>1</v>
      </c>
      <c r="G39" s="131">
        <v>2</v>
      </c>
      <c r="H39" s="131"/>
      <c r="I39" s="131"/>
      <c r="J39" s="126"/>
      <c r="K39" s="131">
        <f t="shared" si="1"/>
        <v>7.27</v>
      </c>
      <c r="L39" s="128"/>
      <c r="M39" s="125"/>
      <c r="N39" s="127"/>
    </row>
    <row r="40" spans="1:14" ht="19.5" customHeight="1" x14ac:dyDescent="0.2">
      <c r="A40" s="148"/>
      <c r="B40" s="125"/>
      <c r="C40" s="126" t="s">
        <v>885</v>
      </c>
      <c r="D40" s="131">
        <v>1.22</v>
      </c>
      <c r="E40" s="131">
        <v>2.1</v>
      </c>
      <c r="F40" s="131">
        <v>2</v>
      </c>
      <c r="G40" s="131">
        <v>2</v>
      </c>
      <c r="H40" s="131"/>
      <c r="I40" s="131"/>
      <c r="J40" s="126"/>
      <c r="K40" s="131">
        <f t="shared" si="1"/>
        <v>10.25</v>
      </c>
      <c r="L40" s="128"/>
      <c r="M40" s="125"/>
      <c r="N40" s="127"/>
    </row>
    <row r="41" spans="1:14" ht="19.5" customHeight="1" x14ac:dyDescent="0.2">
      <c r="A41" s="148"/>
      <c r="B41" s="125"/>
      <c r="C41" s="126" t="s">
        <v>886</v>
      </c>
      <c r="D41" s="131">
        <v>1.22</v>
      </c>
      <c r="E41" s="131">
        <v>2.1</v>
      </c>
      <c r="F41" s="131">
        <v>1</v>
      </c>
      <c r="G41" s="131">
        <v>2</v>
      </c>
      <c r="H41" s="131"/>
      <c r="I41" s="131"/>
      <c r="J41" s="126"/>
      <c r="K41" s="131">
        <f t="shared" si="1"/>
        <v>5.12</v>
      </c>
      <c r="L41" s="128"/>
      <c r="M41" s="125"/>
      <c r="N41" s="127"/>
    </row>
    <row r="42" spans="1:14" ht="19.5" customHeight="1" x14ac:dyDescent="0.2">
      <c r="A42" s="148"/>
      <c r="B42" s="125"/>
      <c r="C42" s="126" t="s">
        <v>887</v>
      </c>
      <c r="D42" s="131">
        <v>0.82</v>
      </c>
      <c r="E42" s="131">
        <v>2.1</v>
      </c>
      <c r="F42" s="131">
        <v>3</v>
      </c>
      <c r="G42" s="131">
        <v>2</v>
      </c>
      <c r="H42" s="131"/>
      <c r="I42" s="131"/>
      <c r="J42" s="126"/>
      <c r="K42" s="131">
        <f t="shared" si="1"/>
        <v>10.33</v>
      </c>
      <c r="L42" s="128"/>
      <c r="M42" s="125"/>
      <c r="N42" s="127"/>
    </row>
    <row r="43" spans="1:14" ht="19.5" customHeight="1" x14ac:dyDescent="0.2">
      <c r="A43" s="148"/>
      <c r="B43" s="125"/>
      <c r="C43" s="126" t="s">
        <v>888</v>
      </c>
      <c r="D43" s="131">
        <v>0.82</v>
      </c>
      <c r="E43" s="131">
        <v>2.1</v>
      </c>
      <c r="F43" s="131">
        <v>1</v>
      </c>
      <c r="G43" s="131">
        <v>2</v>
      </c>
      <c r="H43" s="131"/>
      <c r="I43" s="131"/>
      <c r="J43" s="126"/>
      <c r="K43" s="131">
        <f t="shared" si="1"/>
        <v>3.44</v>
      </c>
      <c r="L43" s="128"/>
      <c r="M43" s="125"/>
      <c r="N43" s="127"/>
    </row>
    <row r="44" spans="1:14" ht="19.5" customHeight="1" x14ac:dyDescent="0.2">
      <c r="A44" s="148"/>
      <c r="B44" s="125"/>
      <c r="C44" s="126" t="s">
        <v>889</v>
      </c>
      <c r="D44" s="131">
        <v>1.22</v>
      </c>
      <c r="E44" s="131">
        <v>2.1</v>
      </c>
      <c r="F44" s="131">
        <v>1</v>
      </c>
      <c r="G44" s="131">
        <v>2</v>
      </c>
      <c r="H44" s="131"/>
      <c r="I44" s="131"/>
      <c r="J44" s="126"/>
      <c r="K44" s="131">
        <f t="shared" si="1"/>
        <v>5.12</v>
      </c>
      <c r="L44" s="128"/>
      <c r="M44" s="125"/>
      <c r="N44" s="127"/>
    </row>
    <row r="45" spans="1:14" ht="19.5" customHeight="1" x14ac:dyDescent="0.2">
      <c r="A45" s="148"/>
      <c r="B45" s="125"/>
      <c r="C45" s="126" t="s">
        <v>890</v>
      </c>
      <c r="D45" s="131">
        <v>1.22</v>
      </c>
      <c r="E45" s="131">
        <v>2.1</v>
      </c>
      <c r="F45" s="131">
        <v>1</v>
      </c>
      <c r="G45" s="131">
        <v>2</v>
      </c>
      <c r="H45" s="131"/>
      <c r="I45" s="131"/>
      <c r="J45" s="126"/>
      <c r="K45" s="131">
        <f t="shared" si="1"/>
        <v>5.12</v>
      </c>
      <c r="L45" s="128"/>
      <c r="M45" s="125"/>
      <c r="N45" s="127"/>
    </row>
    <row r="46" spans="1:14" ht="19.5" customHeight="1" x14ac:dyDescent="0.2">
      <c r="A46" s="148"/>
      <c r="B46" s="125"/>
      <c r="C46" s="126" t="s">
        <v>891</v>
      </c>
      <c r="D46" s="131">
        <v>1.48</v>
      </c>
      <c r="E46" s="131">
        <v>2.98</v>
      </c>
      <c r="F46" s="131">
        <v>1</v>
      </c>
      <c r="G46" s="131">
        <v>2</v>
      </c>
      <c r="H46" s="131"/>
      <c r="I46" s="131"/>
      <c r="J46" s="126"/>
      <c r="K46" s="131">
        <f t="shared" si="1"/>
        <v>8.82</v>
      </c>
      <c r="L46" s="128"/>
      <c r="M46" s="125"/>
      <c r="N46" s="127"/>
    </row>
    <row r="47" spans="1:14" ht="19.5" customHeight="1" x14ac:dyDescent="0.2">
      <c r="A47" s="148"/>
      <c r="B47" s="125"/>
      <c r="C47" s="126" t="s">
        <v>892</v>
      </c>
      <c r="D47" s="131">
        <v>1.48</v>
      </c>
      <c r="E47" s="131">
        <v>2.98</v>
      </c>
      <c r="F47" s="131">
        <v>2</v>
      </c>
      <c r="G47" s="131">
        <v>2</v>
      </c>
      <c r="H47" s="131"/>
      <c r="I47" s="131"/>
      <c r="J47" s="126"/>
      <c r="K47" s="131">
        <f t="shared" si="1"/>
        <v>17.64</v>
      </c>
      <c r="L47" s="128"/>
      <c r="M47" s="125"/>
      <c r="N47" s="127"/>
    </row>
    <row r="48" spans="1:14" ht="19.5" customHeight="1" x14ac:dyDescent="0.2">
      <c r="A48" s="148"/>
      <c r="B48" s="125"/>
      <c r="C48" s="126" t="s">
        <v>893</v>
      </c>
      <c r="D48" s="131">
        <v>1.48</v>
      </c>
      <c r="E48" s="131">
        <v>2.98</v>
      </c>
      <c r="F48" s="131">
        <v>1</v>
      </c>
      <c r="G48" s="131">
        <v>2</v>
      </c>
      <c r="H48" s="131"/>
      <c r="I48" s="131"/>
      <c r="J48" s="126"/>
      <c r="K48" s="131">
        <f t="shared" si="1"/>
        <v>8.82</v>
      </c>
      <c r="L48" s="128"/>
      <c r="M48" s="125"/>
      <c r="N48" s="127"/>
    </row>
    <row r="49" spans="1:15" ht="19.5" customHeight="1" x14ac:dyDescent="0.2">
      <c r="A49" s="148"/>
      <c r="B49" s="125"/>
      <c r="C49" s="126" t="s">
        <v>894</v>
      </c>
      <c r="D49" s="131">
        <v>1.48</v>
      </c>
      <c r="E49" s="131">
        <v>2.98</v>
      </c>
      <c r="F49" s="131">
        <v>2</v>
      </c>
      <c r="G49" s="131">
        <v>2</v>
      </c>
      <c r="H49" s="131"/>
      <c r="I49" s="131"/>
      <c r="J49" s="126"/>
      <c r="K49" s="131">
        <f t="shared" si="1"/>
        <v>17.64</v>
      </c>
      <c r="L49" s="128"/>
      <c r="M49" s="125"/>
      <c r="N49" s="127"/>
    </row>
    <row r="50" spans="1:15" ht="19.5" customHeight="1" x14ac:dyDescent="0.2">
      <c r="A50" s="148"/>
      <c r="B50" s="125"/>
      <c r="C50" s="126" t="s">
        <v>895</v>
      </c>
      <c r="D50" s="131">
        <v>1.48</v>
      </c>
      <c r="E50" s="131">
        <v>2.98</v>
      </c>
      <c r="F50" s="131">
        <v>1</v>
      </c>
      <c r="G50" s="131">
        <v>2</v>
      </c>
      <c r="H50" s="131"/>
      <c r="I50" s="131"/>
      <c r="J50" s="126"/>
      <c r="K50" s="131">
        <f t="shared" si="1"/>
        <v>8.82</v>
      </c>
      <c r="L50" s="128"/>
      <c r="M50" s="125"/>
      <c r="N50" s="127"/>
    </row>
    <row r="51" spans="1:15" ht="19.5" customHeight="1" x14ac:dyDescent="0.2">
      <c r="A51" s="148"/>
      <c r="B51" s="152"/>
      <c r="C51" s="126" t="s">
        <v>909</v>
      </c>
      <c r="D51" s="131">
        <v>1.2</v>
      </c>
      <c r="E51" s="131">
        <v>1.3</v>
      </c>
      <c r="F51" s="131">
        <v>2</v>
      </c>
      <c r="G51" s="131">
        <v>2</v>
      </c>
      <c r="H51" s="131"/>
      <c r="I51" s="131"/>
      <c r="J51" s="126"/>
      <c r="K51" s="131">
        <f>ROUND(PRODUCT(D51:G51),2)</f>
        <v>6.24</v>
      </c>
      <c r="L51" s="133"/>
      <c r="M51" s="125"/>
      <c r="N51" s="127"/>
    </row>
    <row r="52" spans="1:15" ht="19.5" customHeight="1" x14ac:dyDescent="0.2">
      <c r="A52" s="148"/>
      <c r="B52" s="152"/>
      <c r="C52" s="126" t="s">
        <v>910</v>
      </c>
      <c r="D52" s="131">
        <v>1.82</v>
      </c>
      <c r="E52" s="131">
        <v>1.8</v>
      </c>
      <c r="F52" s="131">
        <v>8</v>
      </c>
      <c r="G52" s="131">
        <v>2</v>
      </c>
      <c r="H52" s="131"/>
      <c r="I52" s="131"/>
      <c r="J52" s="126"/>
      <c r="K52" s="131">
        <f t="shared" ref="K52:K59" si="2">ROUND(PRODUCT(D52:G52),2)</f>
        <v>52.42</v>
      </c>
      <c r="L52" s="133"/>
      <c r="M52" s="125"/>
      <c r="N52" s="127"/>
    </row>
    <row r="53" spans="1:15" ht="19.5" customHeight="1" x14ac:dyDescent="0.2">
      <c r="A53" s="148"/>
      <c r="B53" s="152"/>
      <c r="C53" s="126" t="s">
        <v>911</v>
      </c>
      <c r="D53" s="131">
        <v>0.66</v>
      </c>
      <c r="E53" s="131">
        <v>1.78</v>
      </c>
      <c r="F53" s="131">
        <v>2</v>
      </c>
      <c r="G53" s="131">
        <v>2</v>
      </c>
      <c r="H53" s="131"/>
      <c r="I53" s="131"/>
      <c r="J53" s="126"/>
      <c r="K53" s="131">
        <f t="shared" si="2"/>
        <v>4.7</v>
      </c>
      <c r="L53" s="133"/>
      <c r="M53" s="125"/>
      <c r="N53" s="127"/>
    </row>
    <row r="54" spans="1:15" ht="19.5" customHeight="1" x14ac:dyDescent="0.2">
      <c r="A54" s="148"/>
      <c r="B54" s="152"/>
      <c r="C54" s="126" t="s">
        <v>912</v>
      </c>
      <c r="D54" s="131">
        <v>1.8</v>
      </c>
      <c r="E54" s="131">
        <v>1.8</v>
      </c>
      <c r="F54" s="131">
        <v>6</v>
      </c>
      <c r="G54" s="131">
        <v>2</v>
      </c>
      <c r="H54" s="131"/>
      <c r="I54" s="131"/>
      <c r="J54" s="126"/>
      <c r="K54" s="131">
        <f t="shared" si="2"/>
        <v>38.880000000000003</v>
      </c>
      <c r="L54" s="133"/>
      <c r="M54" s="125"/>
      <c r="N54" s="127"/>
    </row>
    <row r="55" spans="1:15" ht="19.5" customHeight="1" x14ac:dyDescent="0.2">
      <c r="A55" s="148"/>
      <c r="B55" s="152"/>
      <c r="C55" s="126" t="s">
        <v>913</v>
      </c>
      <c r="D55" s="131">
        <v>0.66</v>
      </c>
      <c r="E55" s="131">
        <v>1.78</v>
      </c>
      <c r="F55" s="131">
        <v>1</v>
      </c>
      <c r="G55" s="131">
        <v>2</v>
      </c>
      <c r="H55" s="131"/>
      <c r="I55" s="131"/>
      <c r="J55" s="126"/>
      <c r="K55" s="131">
        <f t="shared" si="2"/>
        <v>2.35</v>
      </c>
      <c r="L55" s="133"/>
      <c r="M55" s="125"/>
      <c r="N55" s="127"/>
    </row>
    <row r="56" spans="1:15" ht="19.5" customHeight="1" x14ac:dyDescent="0.2">
      <c r="A56" s="148"/>
      <c r="B56" s="152"/>
      <c r="C56" s="126" t="s">
        <v>914</v>
      </c>
      <c r="D56" s="131">
        <v>0.66</v>
      </c>
      <c r="E56" s="131">
        <v>3.5</v>
      </c>
      <c r="F56" s="131">
        <v>2</v>
      </c>
      <c r="G56" s="131">
        <v>2</v>
      </c>
      <c r="H56" s="131"/>
      <c r="I56" s="131"/>
      <c r="J56" s="126"/>
      <c r="K56" s="131">
        <f t="shared" si="2"/>
        <v>9.24</v>
      </c>
      <c r="L56" s="133"/>
      <c r="M56" s="125"/>
      <c r="N56" s="127"/>
    </row>
    <row r="57" spans="1:15" ht="19.5" customHeight="1" x14ac:dyDescent="0.2">
      <c r="A57" s="148"/>
      <c r="B57" s="152"/>
      <c r="C57" s="126" t="s">
        <v>915</v>
      </c>
      <c r="D57" s="131">
        <v>2</v>
      </c>
      <c r="E57" s="131">
        <v>1</v>
      </c>
      <c r="F57" s="131">
        <v>3</v>
      </c>
      <c r="G57" s="131">
        <v>2</v>
      </c>
      <c r="H57" s="131"/>
      <c r="I57" s="131"/>
      <c r="J57" s="126"/>
      <c r="K57" s="131">
        <f t="shared" si="2"/>
        <v>12</v>
      </c>
      <c r="L57" s="133"/>
      <c r="M57" s="125"/>
      <c r="N57" s="127"/>
    </row>
    <row r="58" spans="1:15" ht="19.5" customHeight="1" x14ac:dyDescent="0.2">
      <c r="A58" s="148"/>
      <c r="B58" s="152"/>
      <c r="C58" s="126" t="s">
        <v>916</v>
      </c>
      <c r="D58" s="131">
        <v>2.5</v>
      </c>
      <c r="E58" s="131">
        <v>1</v>
      </c>
      <c r="F58" s="131">
        <v>8</v>
      </c>
      <c r="G58" s="131">
        <v>2</v>
      </c>
      <c r="H58" s="131"/>
      <c r="I58" s="131"/>
      <c r="J58" s="126"/>
      <c r="K58" s="131">
        <f t="shared" si="2"/>
        <v>40</v>
      </c>
      <c r="L58" s="133"/>
      <c r="M58" s="125"/>
      <c r="N58" s="127"/>
    </row>
    <row r="59" spans="1:15" ht="19.5" customHeight="1" x14ac:dyDescent="0.2">
      <c r="A59" s="148"/>
      <c r="B59" s="152"/>
      <c r="C59" s="126" t="s">
        <v>917</v>
      </c>
      <c r="D59" s="131">
        <v>0.6</v>
      </c>
      <c r="E59" s="131">
        <v>0.6</v>
      </c>
      <c r="F59" s="131">
        <v>1</v>
      </c>
      <c r="G59" s="131">
        <v>2</v>
      </c>
      <c r="H59" s="131"/>
      <c r="I59" s="131"/>
      <c r="J59" s="126"/>
      <c r="K59" s="131">
        <f t="shared" si="2"/>
        <v>0.72</v>
      </c>
      <c r="L59" s="133"/>
      <c r="M59" s="125"/>
      <c r="N59" s="127"/>
    </row>
    <row r="60" spans="1:15" ht="19.5" customHeight="1" thickBot="1" x14ac:dyDescent="0.25">
      <c r="A60" s="148"/>
      <c r="B60" s="125"/>
      <c r="C60" s="128"/>
      <c r="D60" s="142"/>
      <c r="E60" s="142"/>
      <c r="F60" s="142"/>
      <c r="G60" s="142"/>
      <c r="H60" s="142"/>
      <c r="I60" s="142"/>
      <c r="J60" s="128"/>
      <c r="K60" s="143"/>
      <c r="L60" s="128"/>
      <c r="M60" s="125"/>
      <c r="N60" s="127"/>
    </row>
    <row r="61" spans="1:15" ht="19.5" customHeight="1" thickTop="1" x14ac:dyDescent="0.2">
      <c r="A61" s="148"/>
      <c r="B61" s="125"/>
      <c r="C61" s="128"/>
      <c r="D61" s="142"/>
      <c r="E61" s="142"/>
      <c r="F61" s="142"/>
      <c r="G61" s="142"/>
      <c r="H61" s="142"/>
      <c r="I61" s="142"/>
      <c r="J61" s="128"/>
      <c r="K61" s="142">
        <f>SUM(K12:K60)</f>
        <v>683.75</v>
      </c>
      <c r="L61" s="128"/>
      <c r="M61" s="125"/>
      <c r="N61" s="127"/>
    </row>
    <row r="62" spans="1:15" ht="19.5" customHeight="1" x14ac:dyDescent="0.2">
      <c r="A62" s="148"/>
      <c r="B62" s="125"/>
      <c r="C62" s="133"/>
      <c r="D62" s="146"/>
      <c r="E62" s="146"/>
      <c r="F62" s="146"/>
      <c r="G62" s="146"/>
      <c r="H62" s="146"/>
      <c r="I62" s="146"/>
      <c r="J62" s="133"/>
      <c r="K62" s="146"/>
      <c r="L62" s="133"/>
      <c r="M62" s="125"/>
      <c r="N62" s="127"/>
    </row>
    <row r="63" spans="1:15" s="112" customFormat="1" ht="25.15" customHeight="1" x14ac:dyDescent="0.2">
      <c r="A63" s="108">
        <v>148</v>
      </c>
      <c r="B63" s="113">
        <v>9</v>
      </c>
      <c r="C63" s="114" t="str">
        <f>VLOOKUP(B63,APRESENTAÇÃO!$A$162:$D$197,3,FALSE)</f>
        <v>PINTURA GERAL</v>
      </c>
      <c r="D63" s="115"/>
      <c r="E63" s="115"/>
      <c r="F63" s="116"/>
      <c r="G63" s="117"/>
      <c r="H63" s="117"/>
      <c r="I63" s="117"/>
      <c r="J63" s="117"/>
      <c r="K63" s="118"/>
      <c r="L63" s="117"/>
      <c r="M63" s="119"/>
      <c r="N63" s="120"/>
      <c r="O63" s="155"/>
    </row>
    <row r="64" spans="1:15" ht="19.899999999999999" customHeight="1" x14ac:dyDescent="0.2">
      <c r="A64" s="148">
        <v>213</v>
      </c>
      <c r="B64" s="135" t="s">
        <v>731</v>
      </c>
      <c r="C64" s="136" t="str">
        <f>VLOOKUP(B64,APRESENTAÇÃO!$A$162:$D$188,3,FALSE)</f>
        <v>Remoção de pintura em massa com lixamento</v>
      </c>
      <c r="D64" s="137"/>
      <c r="E64" s="137"/>
      <c r="F64" s="138"/>
      <c r="G64" s="139"/>
      <c r="H64" s="139"/>
      <c r="I64" s="139"/>
      <c r="J64" s="139"/>
      <c r="K64" s="140"/>
      <c r="L64" s="139"/>
      <c r="M64" s="135" t="str">
        <f>VLOOKUP($B64,APRESENTAÇÃO!$A$162:$D$188,4,FALSE)</f>
        <v>m²</v>
      </c>
      <c r="N64" s="158">
        <f>K136</f>
        <v>5553.7900000000009</v>
      </c>
      <c r="O64" s="156">
        <f>VLOOKUP(B64,APRESENTAÇÃO!$A$9:$H$197,8,FALSE)</f>
        <v>5553.79</v>
      </c>
    </row>
    <row r="65" spans="1:14" ht="19.5" customHeight="1" x14ac:dyDescent="0.2">
      <c r="A65" s="148"/>
      <c r="B65" s="125"/>
      <c r="C65" s="122" t="s">
        <v>784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5"/>
      <c r="N65" s="127"/>
    </row>
    <row r="66" spans="1:14" ht="19.5" customHeight="1" x14ac:dyDescent="0.2">
      <c r="A66" s="148"/>
      <c r="B66" s="125"/>
      <c r="C66" s="126" t="s">
        <v>793</v>
      </c>
      <c r="D66" s="126"/>
      <c r="E66" s="126"/>
      <c r="F66" s="126"/>
      <c r="G66" s="126"/>
      <c r="H66" s="126"/>
      <c r="I66" s="126"/>
      <c r="J66" s="126"/>
      <c r="K66" s="126"/>
      <c r="L66" s="126"/>
      <c r="M66" s="125"/>
      <c r="N66" s="127"/>
    </row>
    <row r="67" spans="1:14" ht="19.5" customHeight="1" x14ac:dyDescent="0.2">
      <c r="A67" s="148"/>
      <c r="B67" s="125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5"/>
      <c r="N67" s="127"/>
    </row>
    <row r="68" spans="1:14" ht="19.5" customHeight="1" x14ac:dyDescent="0.2">
      <c r="A68" s="148"/>
      <c r="B68" s="125"/>
      <c r="C68" s="128" t="s">
        <v>5</v>
      </c>
      <c r="D68" s="129"/>
      <c r="E68" s="129" t="s">
        <v>791</v>
      </c>
      <c r="F68" s="129" t="s">
        <v>792</v>
      </c>
      <c r="G68" s="129"/>
      <c r="H68" s="129"/>
      <c r="I68" s="157"/>
      <c r="J68" s="129"/>
      <c r="K68" s="129" t="s">
        <v>786</v>
      </c>
      <c r="L68" s="126"/>
      <c r="M68" s="125"/>
      <c r="N68" s="127"/>
    </row>
    <row r="69" spans="1:14" ht="19.5" customHeight="1" x14ac:dyDescent="0.2">
      <c r="A69" s="148"/>
      <c r="B69" s="125"/>
      <c r="C69" s="126" t="s">
        <v>796</v>
      </c>
      <c r="D69" s="131"/>
      <c r="E69" s="131">
        <v>26.36</v>
      </c>
      <c r="F69" s="131">
        <v>2.5</v>
      </c>
      <c r="G69" s="131"/>
      <c r="H69" s="131"/>
      <c r="I69" s="131"/>
      <c r="J69" s="126"/>
      <c r="K69" s="131">
        <f>ROUND(PRODUCT(E69:F69),2)</f>
        <v>65.900000000000006</v>
      </c>
      <c r="L69" s="126"/>
      <c r="M69" s="125"/>
      <c r="N69" s="127"/>
    </row>
    <row r="70" spans="1:14" ht="19.5" customHeight="1" x14ac:dyDescent="0.2">
      <c r="A70" s="148"/>
      <c r="B70" s="125"/>
      <c r="C70" s="126" t="s">
        <v>797</v>
      </c>
      <c r="D70" s="131"/>
      <c r="E70" s="131">
        <v>26.36</v>
      </c>
      <c r="F70" s="131">
        <v>4.1399999999999997</v>
      </c>
      <c r="G70" s="131"/>
      <c r="H70" s="131"/>
      <c r="I70" s="131"/>
      <c r="J70" s="126"/>
      <c r="K70" s="131">
        <f t="shared" ref="K70:K80" si="3">ROUND(PRODUCT(E70:F70),2)</f>
        <v>109.13</v>
      </c>
      <c r="L70" s="126"/>
      <c r="M70" s="125"/>
      <c r="N70" s="127"/>
    </row>
    <row r="71" spans="1:14" ht="19.5" customHeight="1" x14ac:dyDescent="0.2">
      <c r="A71" s="148"/>
      <c r="B71" s="125"/>
      <c r="C71" s="126" t="s">
        <v>798</v>
      </c>
      <c r="D71" s="131"/>
      <c r="E71" s="131">
        <v>26.36</v>
      </c>
      <c r="F71" s="131">
        <v>4.66</v>
      </c>
      <c r="G71" s="131"/>
      <c r="H71" s="131"/>
      <c r="I71" s="131"/>
      <c r="J71" s="126"/>
      <c r="K71" s="131">
        <f t="shared" si="3"/>
        <v>122.84</v>
      </c>
      <c r="L71" s="126"/>
      <c r="M71" s="125"/>
      <c r="N71" s="127"/>
    </row>
    <row r="72" spans="1:14" ht="19.5" customHeight="1" x14ac:dyDescent="0.2">
      <c r="A72" s="148"/>
      <c r="B72" s="125"/>
      <c r="C72" s="126" t="s">
        <v>799</v>
      </c>
      <c r="D72" s="131"/>
      <c r="E72" s="131">
        <v>13.38</v>
      </c>
      <c r="F72" s="131">
        <v>3.18</v>
      </c>
      <c r="G72" s="131"/>
      <c r="H72" s="131"/>
      <c r="I72" s="131"/>
      <c r="J72" s="126"/>
      <c r="K72" s="131">
        <f t="shared" si="3"/>
        <v>42.55</v>
      </c>
      <c r="L72" s="126"/>
      <c r="M72" s="125"/>
      <c r="N72" s="127"/>
    </row>
    <row r="73" spans="1:14" ht="19.5" customHeight="1" x14ac:dyDescent="0.2">
      <c r="A73" s="148"/>
      <c r="B73" s="125"/>
      <c r="C73" s="126" t="s">
        <v>800</v>
      </c>
      <c r="D73" s="131"/>
      <c r="E73" s="131">
        <v>13.38</v>
      </c>
      <c r="F73" s="131">
        <v>4.1399999999999997</v>
      </c>
      <c r="G73" s="131"/>
      <c r="H73" s="131"/>
      <c r="I73" s="131"/>
      <c r="J73" s="126"/>
      <c r="K73" s="131">
        <f t="shared" si="3"/>
        <v>55.39</v>
      </c>
      <c r="L73" s="126"/>
      <c r="M73" s="125"/>
      <c r="N73" s="127"/>
    </row>
    <row r="74" spans="1:14" ht="19.5" customHeight="1" x14ac:dyDescent="0.2">
      <c r="A74" s="148"/>
      <c r="B74" s="125"/>
      <c r="C74" s="126" t="s">
        <v>801</v>
      </c>
      <c r="D74" s="131"/>
      <c r="E74" s="131">
        <v>13.38</v>
      </c>
      <c r="F74" s="131">
        <v>4.66</v>
      </c>
      <c r="G74" s="131"/>
      <c r="H74" s="131"/>
      <c r="I74" s="131"/>
      <c r="J74" s="126"/>
      <c r="K74" s="131">
        <f t="shared" si="3"/>
        <v>62.35</v>
      </c>
      <c r="L74" s="126"/>
      <c r="M74" s="125"/>
      <c r="N74" s="127"/>
    </row>
    <row r="75" spans="1:14" ht="19.5" customHeight="1" x14ac:dyDescent="0.2">
      <c r="A75" s="148"/>
      <c r="B75" s="125"/>
      <c r="C75" s="126" t="s">
        <v>802</v>
      </c>
      <c r="D75" s="131"/>
      <c r="E75" s="131">
        <v>13.38</v>
      </c>
      <c r="F75" s="131">
        <v>3.54</v>
      </c>
      <c r="G75" s="131"/>
      <c r="H75" s="131"/>
      <c r="I75" s="131"/>
      <c r="J75" s="126"/>
      <c r="K75" s="131">
        <f t="shared" si="3"/>
        <v>47.37</v>
      </c>
      <c r="L75" s="126"/>
      <c r="M75" s="125"/>
      <c r="N75" s="127"/>
    </row>
    <row r="76" spans="1:14" ht="19.5" customHeight="1" x14ac:dyDescent="0.2">
      <c r="A76" s="148"/>
      <c r="B76" s="125"/>
      <c r="C76" s="126" t="s">
        <v>803</v>
      </c>
      <c r="D76" s="131"/>
      <c r="E76" s="131">
        <v>13.38</v>
      </c>
      <c r="F76" s="131">
        <v>4.1399999999999997</v>
      </c>
      <c r="G76" s="131"/>
      <c r="H76" s="131"/>
      <c r="I76" s="131"/>
      <c r="J76" s="126"/>
      <c r="K76" s="131">
        <f t="shared" si="3"/>
        <v>55.39</v>
      </c>
      <c r="L76" s="126"/>
      <c r="M76" s="125"/>
      <c r="N76" s="127"/>
    </row>
    <row r="77" spans="1:14" ht="19.5" customHeight="1" x14ac:dyDescent="0.2">
      <c r="A77" s="148"/>
      <c r="B77" s="125"/>
      <c r="C77" s="126" t="s">
        <v>804</v>
      </c>
      <c r="D77" s="131"/>
      <c r="E77" s="131">
        <v>13.38</v>
      </c>
      <c r="F77" s="131">
        <v>4.66</v>
      </c>
      <c r="G77" s="131"/>
      <c r="H77" s="131"/>
      <c r="I77" s="131"/>
      <c r="J77" s="126"/>
      <c r="K77" s="131">
        <f t="shared" si="3"/>
        <v>62.35</v>
      </c>
      <c r="L77" s="126"/>
      <c r="M77" s="125"/>
      <c r="N77" s="127"/>
    </row>
    <row r="78" spans="1:14" ht="19.5" customHeight="1" x14ac:dyDescent="0.2">
      <c r="A78" s="148"/>
      <c r="B78" s="125"/>
      <c r="C78" s="126" t="s">
        <v>805</v>
      </c>
      <c r="D78" s="131"/>
      <c r="E78" s="131">
        <v>34.54</v>
      </c>
      <c r="F78" s="131">
        <v>2.35</v>
      </c>
      <c r="G78" s="131"/>
      <c r="H78" s="131"/>
      <c r="I78" s="131"/>
      <c r="J78" s="126"/>
      <c r="K78" s="131">
        <f t="shared" si="3"/>
        <v>81.17</v>
      </c>
      <c r="L78" s="126"/>
      <c r="M78" s="125"/>
      <c r="N78" s="127"/>
    </row>
    <row r="79" spans="1:14" ht="19.5" customHeight="1" x14ac:dyDescent="0.2">
      <c r="A79" s="148"/>
      <c r="B79" s="125"/>
      <c r="C79" s="126" t="s">
        <v>806</v>
      </c>
      <c r="D79" s="131"/>
      <c r="E79" s="131">
        <v>17.66</v>
      </c>
      <c r="F79" s="131">
        <v>4.24</v>
      </c>
      <c r="G79" s="131"/>
      <c r="H79" s="131"/>
      <c r="I79" s="131"/>
      <c r="J79" s="126"/>
      <c r="K79" s="131">
        <f t="shared" si="3"/>
        <v>74.88</v>
      </c>
      <c r="L79" s="126"/>
      <c r="M79" s="125"/>
      <c r="N79" s="127"/>
    </row>
    <row r="80" spans="1:14" ht="19.5" customHeight="1" x14ac:dyDescent="0.2">
      <c r="A80" s="148"/>
      <c r="B80" s="125"/>
      <c r="C80" s="126" t="s">
        <v>807</v>
      </c>
      <c r="D80" s="131"/>
      <c r="E80" s="131">
        <v>23.38</v>
      </c>
      <c r="F80" s="131">
        <v>4.66</v>
      </c>
      <c r="G80" s="131"/>
      <c r="H80" s="131"/>
      <c r="I80" s="131"/>
      <c r="J80" s="126"/>
      <c r="K80" s="131">
        <f t="shared" si="3"/>
        <v>108.95</v>
      </c>
      <c r="L80" s="126"/>
      <c r="M80" s="125"/>
      <c r="N80" s="127"/>
    </row>
    <row r="81" spans="1:14" ht="19.5" customHeight="1" x14ac:dyDescent="0.2">
      <c r="A81" s="148"/>
      <c r="B81" s="125"/>
      <c r="C81" s="126" t="s">
        <v>808</v>
      </c>
      <c r="D81" s="131"/>
      <c r="E81" s="131">
        <v>24.28</v>
      </c>
      <c r="F81" s="131">
        <v>3.5</v>
      </c>
      <c r="G81" s="131"/>
      <c r="H81" s="131"/>
      <c r="I81" s="131"/>
      <c r="J81" s="126"/>
      <c r="K81" s="131">
        <f>ROUND(PRODUCT(E81:F81),2)</f>
        <v>84.98</v>
      </c>
      <c r="L81" s="126"/>
      <c r="M81" s="125"/>
      <c r="N81" s="127"/>
    </row>
    <row r="82" spans="1:14" ht="19.5" customHeight="1" x14ac:dyDescent="0.2">
      <c r="A82" s="148"/>
      <c r="B82" s="125"/>
      <c r="C82" s="126" t="s">
        <v>809</v>
      </c>
      <c r="D82" s="131"/>
      <c r="E82" s="131">
        <v>24.44</v>
      </c>
      <c r="F82" s="131">
        <v>4.92</v>
      </c>
      <c r="G82" s="131"/>
      <c r="H82" s="131"/>
      <c r="I82" s="131"/>
      <c r="J82" s="126"/>
      <c r="K82" s="131">
        <f t="shared" ref="K82:K88" si="4">ROUND(PRODUCT(E82:F82),2)</f>
        <v>120.24</v>
      </c>
      <c r="L82" s="126"/>
      <c r="M82" s="125"/>
      <c r="N82" s="127"/>
    </row>
    <row r="83" spans="1:14" ht="19.5" customHeight="1" x14ac:dyDescent="0.2">
      <c r="A83" s="148"/>
      <c r="B83" s="125"/>
      <c r="C83" s="126" t="s">
        <v>810</v>
      </c>
      <c r="D83" s="131"/>
      <c r="E83" s="131">
        <v>29.83</v>
      </c>
      <c r="F83" s="131">
        <v>3.5</v>
      </c>
      <c r="G83" s="131"/>
      <c r="H83" s="131"/>
      <c r="I83" s="131"/>
      <c r="J83" s="126"/>
      <c r="K83" s="131">
        <f t="shared" si="4"/>
        <v>104.41</v>
      </c>
      <c r="L83" s="126"/>
      <c r="M83" s="125"/>
      <c r="N83" s="127"/>
    </row>
    <row r="84" spans="1:14" ht="19.5" customHeight="1" x14ac:dyDescent="0.2">
      <c r="A84" s="148"/>
      <c r="B84" s="125"/>
      <c r="C84" s="126" t="s">
        <v>811</v>
      </c>
      <c r="D84" s="131"/>
      <c r="E84" s="131">
        <v>23.69</v>
      </c>
      <c r="F84" s="131">
        <v>4.92</v>
      </c>
      <c r="G84" s="131"/>
      <c r="H84" s="131"/>
      <c r="I84" s="131"/>
      <c r="J84" s="126"/>
      <c r="K84" s="131">
        <f t="shared" si="4"/>
        <v>116.55</v>
      </c>
      <c r="L84" s="126"/>
      <c r="M84" s="125"/>
      <c r="N84" s="127"/>
    </row>
    <row r="85" spans="1:14" ht="19.5" customHeight="1" x14ac:dyDescent="0.2">
      <c r="A85" s="148"/>
      <c r="B85" s="125"/>
      <c r="C85" s="126" t="s">
        <v>812</v>
      </c>
      <c r="D85" s="131"/>
      <c r="E85" s="131">
        <v>23.89</v>
      </c>
      <c r="F85" s="131">
        <v>4.18</v>
      </c>
      <c r="G85" s="131"/>
      <c r="H85" s="131"/>
      <c r="I85" s="131"/>
      <c r="J85" s="126"/>
      <c r="K85" s="131">
        <f t="shared" si="4"/>
        <v>99.86</v>
      </c>
      <c r="L85" s="126"/>
      <c r="M85" s="125"/>
      <c r="N85" s="127"/>
    </row>
    <row r="86" spans="1:14" ht="19.5" customHeight="1" x14ac:dyDescent="0.2">
      <c r="A86" s="148"/>
      <c r="B86" s="125"/>
      <c r="C86" s="126" t="s">
        <v>813</v>
      </c>
      <c r="D86" s="131"/>
      <c r="E86" s="131">
        <v>24.34</v>
      </c>
      <c r="F86" s="131">
        <v>4.92</v>
      </c>
      <c r="G86" s="131"/>
      <c r="H86" s="131"/>
      <c r="I86" s="131"/>
      <c r="J86" s="126"/>
      <c r="K86" s="131">
        <f t="shared" si="4"/>
        <v>119.75</v>
      </c>
      <c r="L86" s="126"/>
      <c r="M86" s="125"/>
      <c r="N86" s="127"/>
    </row>
    <row r="87" spans="1:14" ht="19.5" customHeight="1" x14ac:dyDescent="0.2">
      <c r="A87" s="148"/>
      <c r="B87" s="125"/>
      <c r="C87" s="126" t="s">
        <v>814</v>
      </c>
      <c r="D87" s="131"/>
      <c r="E87" s="131">
        <v>20.74</v>
      </c>
      <c r="F87" s="131">
        <v>4.18</v>
      </c>
      <c r="G87" s="131"/>
      <c r="H87" s="131"/>
      <c r="I87" s="131"/>
      <c r="J87" s="126"/>
      <c r="K87" s="131">
        <f t="shared" si="4"/>
        <v>86.69</v>
      </c>
      <c r="L87" s="126"/>
      <c r="M87" s="125"/>
      <c r="N87" s="127"/>
    </row>
    <row r="88" spans="1:14" ht="19.5" customHeight="1" x14ac:dyDescent="0.2">
      <c r="A88" s="148"/>
      <c r="B88" s="125"/>
      <c r="C88" s="126" t="s">
        <v>815</v>
      </c>
      <c r="D88" s="131"/>
      <c r="E88" s="131">
        <v>9.57</v>
      </c>
      <c r="F88" s="131">
        <v>3.68</v>
      </c>
      <c r="G88" s="131"/>
      <c r="H88" s="131"/>
      <c r="I88" s="131"/>
      <c r="J88" s="126"/>
      <c r="K88" s="131">
        <f t="shared" si="4"/>
        <v>35.22</v>
      </c>
      <c r="L88" s="126"/>
      <c r="M88" s="125"/>
      <c r="N88" s="127"/>
    </row>
    <row r="89" spans="1:14" ht="19.5" customHeight="1" x14ac:dyDescent="0.2">
      <c r="A89" s="148"/>
      <c r="B89" s="125"/>
      <c r="C89" s="126" t="s">
        <v>816</v>
      </c>
      <c r="D89" s="131"/>
      <c r="E89" s="131">
        <v>28.24</v>
      </c>
      <c r="F89" s="131">
        <v>2.17</v>
      </c>
      <c r="G89" s="131"/>
      <c r="H89" s="131"/>
      <c r="I89" s="131"/>
      <c r="J89" s="126"/>
      <c r="K89" s="131">
        <f>ROUND(PRODUCT(E89:F89),2)</f>
        <v>61.28</v>
      </c>
      <c r="L89" s="126"/>
      <c r="M89" s="125"/>
      <c r="N89" s="127"/>
    </row>
    <row r="90" spans="1:14" ht="19.5" customHeight="1" x14ac:dyDescent="0.2">
      <c r="A90" s="148"/>
      <c r="B90" s="125"/>
      <c r="C90" s="126" t="s">
        <v>817</v>
      </c>
      <c r="D90" s="131"/>
      <c r="E90" s="131">
        <v>24</v>
      </c>
      <c r="F90" s="131">
        <v>2.17</v>
      </c>
      <c r="G90" s="131"/>
      <c r="H90" s="131"/>
      <c r="I90" s="131"/>
      <c r="J90" s="126"/>
      <c r="K90" s="131">
        <f>ROUND(PRODUCT(E90:F90),2)</f>
        <v>52.08</v>
      </c>
      <c r="L90" s="126"/>
      <c r="M90" s="125"/>
      <c r="N90" s="127"/>
    </row>
    <row r="91" spans="1:14" ht="19.5" customHeight="1" x14ac:dyDescent="0.2">
      <c r="A91" s="148"/>
      <c r="B91" s="125"/>
      <c r="C91" s="126" t="s">
        <v>818</v>
      </c>
      <c r="D91" s="131"/>
      <c r="E91" s="131">
        <v>17.48</v>
      </c>
      <c r="F91" s="131">
        <v>2.17</v>
      </c>
      <c r="G91" s="131"/>
      <c r="H91" s="131"/>
      <c r="I91" s="131"/>
      <c r="J91" s="126"/>
      <c r="K91" s="131">
        <f t="shared" ref="K91:K113" si="5">ROUND(PRODUCT(E91:F91),2)</f>
        <v>37.93</v>
      </c>
      <c r="L91" s="126"/>
      <c r="M91" s="125"/>
      <c r="N91" s="127"/>
    </row>
    <row r="92" spans="1:14" ht="19.5" customHeight="1" x14ac:dyDescent="0.2">
      <c r="A92" s="148"/>
      <c r="B92" s="125"/>
      <c r="C92" s="126" t="s">
        <v>819</v>
      </c>
      <c r="D92" s="131"/>
      <c r="E92" s="131">
        <v>31.26</v>
      </c>
      <c r="F92" s="131">
        <v>2.5</v>
      </c>
      <c r="G92" s="131"/>
      <c r="H92" s="131"/>
      <c r="I92" s="131"/>
      <c r="J92" s="126"/>
      <c r="K92" s="131">
        <f t="shared" si="5"/>
        <v>78.150000000000006</v>
      </c>
      <c r="L92" s="126"/>
      <c r="M92" s="125"/>
      <c r="N92" s="127"/>
    </row>
    <row r="93" spans="1:14" ht="19.5" customHeight="1" x14ac:dyDescent="0.2">
      <c r="A93" s="148"/>
      <c r="B93" s="125"/>
      <c r="C93" s="126" t="s">
        <v>820</v>
      </c>
      <c r="D93" s="131"/>
      <c r="E93" s="131">
        <v>15.5</v>
      </c>
      <c r="F93" s="131">
        <v>2.17</v>
      </c>
      <c r="G93" s="131"/>
      <c r="H93" s="131"/>
      <c r="I93" s="131"/>
      <c r="J93" s="126"/>
      <c r="K93" s="131">
        <f t="shared" si="5"/>
        <v>33.64</v>
      </c>
      <c r="L93" s="126"/>
      <c r="M93" s="125"/>
      <c r="N93" s="127"/>
    </row>
    <row r="94" spans="1:14" ht="19.5" customHeight="1" x14ac:dyDescent="0.2">
      <c r="A94" s="148"/>
      <c r="B94" s="125"/>
      <c r="C94" s="126" t="s">
        <v>821</v>
      </c>
      <c r="D94" s="131"/>
      <c r="E94" s="131">
        <v>16.600000000000001</v>
      </c>
      <c r="F94" s="131">
        <v>2.2200000000000002</v>
      </c>
      <c r="G94" s="131"/>
      <c r="H94" s="131"/>
      <c r="I94" s="131"/>
      <c r="J94" s="126"/>
      <c r="K94" s="131">
        <f t="shared" si="5"/>
        <v>36.85</v>
      </c>
      <c r="L94" s="126"/>
      <c r="M94" s="125"/>
      <c r="N94" s="127"/>
    </row>
    <row r="95" spans="1:14" ht="19.5" customHeight="1" x14ac:dyDescent="0.2">
      <c r="A95" s="148"/>
      <c r="B95" s="125"/>
      <c r="C95" s="126" t="s">
        <v>822</v>
      </c>
      <c r="D95" s="131"/>
      <c r="E95" s="131">
        <v>24</v>
      </c>
      <c r="F95" s="131">
        <v>2.17</v>
      </c>
      <c r="G95" s="131"/>
      <c r="H95" s="131"/>
      <c r="I95" s="131"/>
      <c r="J95" s="126"/>
      <c r="K95" s="131">
        <f t="shared" si="5"/>
        <v>52.08</v>
      </c>
      <c r="L95" s="126"/>
      <c r="M95" s="125"/>
      <c r="N95" s="127"/>
    </row>
    <row r="96" spans="1:14" ht="19.5" customHeight="1" x14ac:dyDescent="0.2">
      <c r="A96" s="148"/>
      <c r="B96" s="125"/>
      <c r="C96" s="126" t="s">
        <v>823</v>
      </c>
      <c r="D96" s="131"/>
      <c r="E96" s="131">
        <v>18.04</v>
      </c>
      <c r="F96" s="131">
        <v>2.17</v>
      </c>
      <c r="G96" s="131"/>
      <c r="H96" s="131"/>
      <c r="I96" s="131"/>
      <c r="J96" s="126"/>
      <c r="K96" s="131">
        <f t="shared" si="5"/>
        <v>39.15</v>
      </c>
      <c r="L96" s="126"/>
      <c r="M96" s="125"/>
      <c r="N96" s="127"/>
    </row>
    <row r="97" spans="1:14" ht="19.5" customHeight="1" x14ac:dyDescent="0.2">
      <c r="A97" s="148"/>
      <c r="B97" s="125"/>
      <c r="C97" s="126" t="s">
        <v>824</v>
      </c>
      <c r="D97" s="131"/>
      <c r="E97" s="131">
        <v>28.24</v>
      </c>
      <c r="F97" s="131">
        <v>2.17</v>
      </c>
      <c r="G97" s="131"/>
      <c r="H97" s="131"/>
      <c r="I97" s="131"/>
      <c r="J97" s="126"/>
      <c r="K97" s="131">
        <f t="shared" si="5"/>
        <v>61.28</v>
      </c>
      <c r="L97" s="126"/>
      <c r="M97" s="125"/>
      <c r="N97" s="127"/>
    </row>
    <row r="98" spans="1:14" ht="19.5" customHeight="1" x14ac:dyDescent="0.2">
      <c r="A98" s="148"/>
      <c r="B98" s="125"/>
      <c r="C98" s="126" t="s">
        <v>825</v>
      </c>
      <c r="D98" s="131"/>
      <c r="E98" s="131">
        <v>66.64</v>
      </c>
      <c r="F98" s="131">
        <v>3.88</v>
      </c>
      <c r="G98" s="131"/>
      <c r="H98" s="131"/>
      <c r="I98" s="131"/>
      <c r="J98" s="126"/>
      <c r="K98" s="131">
        <f t="shared" si="5"/>
        <v>258.56</v>
      </c>
      <c r="L98" s="126"/>
      <c r="M98" s="125"/>
      <c r="N98" s="127"/>
    </row>
    <row r="99" spans="1:14" ht="19.5" customHeight="1" x14ac:dyDescent="0.2">
      <c r="A99" s="148"/>
      <c r="B99" s="125"/>
      <c r="C99" s="126" t="s">
        <v>825</v>
      </c>
      <c r="D99" s="131"/>
      <c r="E99" s="131">
        <v>23.97</v>
      </c>
      <c r="F99" s="131">
        <v>3.88</v>
      </c>
      <c r="G99" s="131"/>
      <c r="H99" s="131"/>
      <c r="I99" s="131"/>
      <c r="J99" s="126"/>
      <c r="K99" s="131">
        <f t="shared" si="5"/>
        <v>93</v>
      </c>
      <c r="L99" s="126"/>
      <c r="M99" s="125"/>
      <c r="N99" s="127"/>
    </row>
    <row r="100" spans="1:14" ht="19.5" customHeight="1" x14ac:dyDescent="0.2">
      <c r="A100" s="148"/>
      <c r="B100" s="125"/>
      <c r="C100" s="126" t="s">
        <v>826</v>
      </c>
      <c r="D100" s="131"/>
      <c r="E100" s="131">
        <v>28.24</v>
      </c>
      <c r="F100" s="131">
        <v>3.88</v>
      </c>
      <c r="G100" s="131"/>
      <c r="H100" s="131"/>
      <c r="I100" s="131"/>
      <c r="J100" s="126"/>
      <c r="K100" s="131">
        <f t="shared" si="5"/>
        <v>109.57</v>
      </c>
      <c r="L100" s="126"/>
      <c r="M100" s="125"/>
      <c r="N100" s="127"/>
    </row>
    <row r="101" spans="1:14" ht="19.5" customHeight="1" x14ac:dyDescent="0.2">
      <c r="A101" s="148"/>
      <c r="B101" s="125"/>
      <c r="C101" s="126" t="s">
        <v>827</v>
      </c>
      <c r="D101" s="131"/>
      <c r="E101" s="131">
        <v>29.04</v>
      </c>
      <c r="F101" s="131">
        <v>3.88</v>
      </c>
      <c r="G101" s="131"/>
      <c r="H101" s="131"/>
      <c r="I101" s="131"/>
      <c r="J101" s="126"/>
      <c r="K101" s="131">
        <f t="shared" si="5"/>
        <v>112.68</v>
      </c>
      <c r="L101" s="126"/>
      <c r="M101" s="125"/>
      <c r="N101" s="127"/>
    </row>
    <row r="102" spans="1:14" ht="19.5" customHeight="1" x14ac:dyDescent="0.2">
      <c r="A102" s="148"/>
      <c r="B102" s="125"/>
      <c r="C102" s="126" t="s">
        <v>828</v>
      </c>
      <c r="D102" s="131"/>
      <c r="E102" s="131">
        <v>18.04</v>
      </c>
      <c r="F102" s="131">
        <v>3.88</v>
      </c>
      <c r="G102" s="131"/>
      <c r="H102" s="131"/>
      <c r="I102" s="131"/>
      <c r="J102" s="126"/>
      <c r="K102" s="131">
        <f t="shared" si="5"/>
        <v>70</v>
      </c>
      <c r="L102" s="126"/>
      <c r="M102" s="125"/>
      <c r="N102" s="127"/>
    </row>
    <row r="103" spans="1:14" ht="19.5" customHeight="1" x14ac:dyDescent="0.2">
      <c r="A103" s="148"/>
      <c r="B103" s="125"/>
      <c r="C103" s="126" t="s">
        <v>829</v>
      </c>
      <c r="D103" s="131"/>
      <c r="E103" s="131">
        <v>16.600000000000001</v>
      </c>
      <c r="F103" s="131">
        <v>2.5499999999999998</v>
      </c>
      <c r="G103" s="131"/>
      <c r="H103" s="131"/>
      <c r="I103" s="131"/>
      <c r="J103" s="126"/>
      <c r="K103" s="131">
        <f t="shared" si="5"/>
        <v>42.33</v>
      </c>
      <c r="L103" s="126"/>
      <c r="M103" s="125"/>
      <c r="N103" s="127"/>
    </row>
    <row r="104" spans="1:14" ht="19.5" customHeight="1" x14ac:dyDescent="0.2">
      <c r="A104" s="148"/>
      <c r="B104" s="125"/>
      <c r="C104" s="126" t="s">
        <v>830</v>
      </c>
      <c r="D104" s="131"/>
      <c r="E104" s="131">
        <v>16.02</v>
      </c>
      <c r="F104" s="131">
        <v>3.88</v>
      </c>
      <c r="G104" s="131"/>
      <c r="H104" s="131"/>
      <c r="I104" s="131"/>
      <c r="J104" s="126"/>
      <c r="K104" s="131">
        <f t="shared" si="5"/>
        <v>62.16</v>
      </c>
      <c r="L104" s="126"/>
      <c r="M104" s="125"/>
      <c r="N104" s="127"/>
    </row>
    <row r="105" spans="1:14" ht="19.5" customHeight="1" x14ac:dyDescent="0.2">
      <c r="A105" s="148"/>
      <c r="B105" s="125"/>
      <c r="C105" s="126" t="s">
        <v>831</v>
      </c>
      <c r="D105" s="131"/>
      <c r="E105" s="131">
        <v>28.24</v>
      </c>
      <c r="F105" s="131">
        <v>3.88</v>
      </c>
      <c r="G105" s="131"/>
      <c r="H105" s="131"/>
      <c r="I105" s="131"/>
      <c r="J105" s="126"/>
      <c r="K105" s="131">
        <f t="shared" si="5"/>
        <v>109.57</v>
      </c>
      <c r="L105" s="126"/>
      <c r="M105" s="125"/>
      <c r="N105" s="127"/>
    </row>
    <row r="106" spans="1:14" ht="19.5" customHeight="1" x14ac:dyDescent="0.2">
      <c r="A106" s="148"/>
      <c r="B106" s="125"/>
      <c r="C106" s="126" t="s">
        <v>832</v>
      </c>
      <c r="D106" s="131"/>
      <c r="E106" s="131">
        <v>17.48</v>
      </c>
      <c r="F106" s="131">
        <v>3.88</v>
      </c>
      <c r="G106" s="131"/>
      <c r="H106" s="131"/>
      <c r="I106" s="131"/>
      <c r="J106" s="126"/>
      <c r="K106" s="131">
        <f t="shared" si="5"/>
        <v>67.819999999999993</v>
      </c>
      <c r="L106" s="126"/>
      <c r="M106" s="125"/>
      <c r="N106" s="127"/>
    </row>
    <row r="107" spans="1:14" ht="19.5" customHeight="1" x14ac:dyDescent="0.2">
      <c r="A107" s="148"/>
      <c r="B107" s="125"/>
      <c r="C107" s="126" t="s">
        <v>833</v>
      </c>
      <c r="D107" s="131"/>
      <c r="E107" s="131">
        <v>24</v>
      </c>
      <c r="F107" s="131">
        <v>3.88</v>
      </c>
      <c r="G107" s="131"/>
      <c r="H107" s="131"/>
      <c r="I107" s="131"/>
      <c r="J107" s="126"/>
      <c r="K107" s="131">
        <f t="shared" si="5"/>
        <v>93.12</v>
      </c>
      <c r="L107" s="126"/>
      <c r="M107" s="125"/>
      <c r="N107" s="127"/>
    </row>
    <row r="108" spans="1:14" ht="19.5" customHeight="1" x14ac:dyDescent="0.2">
      <c r="A108" s="148"/>
      <c r="B108" s="125"/>
      <c r="C108" s="126" t="s">
        <v>834</v>
      </c>
      <c r="D108" s="131"/>
      <c r="E108" s="131">
        <v>28.86</v>
      </c>
      <c r="F108" s="131">
        <v>4.4800000000000004</v>
      </c>
      <c r="G108" s="131"/>
      <c r="H108" s="131"/>
      <c r="I108" s="131"/>
      <c r="J108" s="126"/>
      <c r="K108" s="131">
        <f t="shared" si="5"/>
        <v>129.29</v>
      </c>
      <c r="L108" s="126"/>
      <c r="M108" s="125"/>
      <c r="N108" s="127"/>
    </row>
    <row r="109" spans="1:14" ht="19.5" customHeight="1" x14ac:dyDescent="0.2">
      <c r="A109" s="148"/>
      <c r="B109" s="125"/>
      <c r="C109" s="126" t="s">
        <v>835</v>
      </c>
      <c r="D109" s="131"/>
      <c r="E109" s="131">
        <v>35.840000000000003</v>
      </c>
      <c r="F109" s="131">
        <v>4.4800000000000004</v>
      </c>
      <c r="G109" s="131"/>
      <c r="H109" s="131"/>
      <c r="I109" s="131"/>
      <c r="J109" s="126"/>
      <c r="K109" s="131">
        <f t="shared" si="5"/>
        <v>160.56</v>
      </c>
      <c r="L109" s="126"/>
      <c r="M109" s="125"/>
      <c r="N109" s="127"/>
    </row>
    <row r="110" spans="1:14" ht="19.5" customHeight="1" x14ac:dyDescent="0.2">
      <c r="A110" s="148"/>
      <c r="B110" s="125"/>
      <c r="C110" s="126" t="s">
        <v>836</v>
      </c>
      <c r="D110" s="131"/>
      <c r="E110" s="131">
        <v>21.94</v>
      </c>
      <c r="F110" s="131">
        <v>4.4800000000000004</v>
      </c>
      <c r="G110" s="131"/>
      <c r="H110" s="131"/>
      <c r="I110" s="131"/>
      <c r="J110" s="126"/>
      <c r="K110" s="131">
        <f t="shared" si="5"/>
        <v>98.29</v>
      </c>
      <c r="L110" s="126"/>
      <c r="M110" s="125"/>
      <c r="N110" s="127"/>
    </row>
    <row r="111" spans="1:14" ht="19.5" customHeight="1" x14ac:dyDescent="0.2">
      <c r="A111" s="148"/>
      <c r="B111" s="125"/>
      <c r="C111" s="126" t="s">
        <v>837</v>
      </c>
      <c r="D111" s="131"/>
      <c r="E111" s="131">
        <v>16.940000000000001</v>
      </c>
      <c r="F111" s="131">
        <v>4.4800000000000004</v>
      </c>
      <c r="G111" s="131"/>
      <c r="H111" s="131"/>
      <c r="I111" s="131"/>
      <c r="J111" s="126"/>
      <c r="K111" s="131">
        <f t="shared" si="5"/>
        <v>75.89</v>
      </c>
      <c r="L111" s="126"/>
      <c r="M111" s="125"/>
      <c r="N111" s="127"/>
    </row>
    <row r="112" spans="1:14" ht="19.5" customHeight="1" x14ac:dyDescent="0.2">
      <c r="A112" s="148"/>
      <c r="B112" s="125"/>
      <c r="C112" s="126" t="s">
        <v>838</v>
      </c>
      <c r="D112" s="131"/>
      <c r="E112" s="131">
        <v>28.24</v>
      </c>
      <c r="F112" s="131">
        <v>4.4800000000000004</v>
      </c>
      <c r="G112" s="131"/>
      <c r="H112" s="131"/>
      <c r="I112" s="131"/>
      <c r="J112" s="126"/>
      <c r="K112" s="131">
        <f t="shared" si="5"/>
        <v>126.52</v>
      </c>
      <c r="L112" s="126"/>
      <c r="M112" s="125"/>
      <c r="N112" s="127"/>
    </row>
    <row r="113" spans="1:14" ht="19.5" customHeight="1" x14ac:dyDescent="0.2">
      <c r="A113" s="148"/>
      <c r="B113" s="125"/>
      <c r="C113" s="126" t="s">
        <v>839</v>
      </c>
      <c r="D113" s="131"/>
      <c r="E113" s="131">
        <v>35.28</v>
      </c>
      <c r="F113" s="131">
        <v>4.4800000000000004</v>
      </c>
      <c r="G113" s="131"/>
      <c r="H113" s="131"/>
      <c r="I113" s="131"/>
      <c r="J113" s="126"/>
      <c r="K113" s="131">
        <f t="shared" si="5"/>
        <v>158.05000000000001</v>
      </c>
      <c r="L113" s="126"/>
      <c r="M113" s="125"/>
      <c r="N113" s="127"/>
    </row>
    <row r="114" spans="1:14" ht="19.5" customHeight="1" x14ac:dyDescent="0.2">
      <c r="A114" s="148"/>
      <c r="B114" s="125"/>
      <c r="C114" s="126" t="s">
        <v>840</v>
      </c>
      <c r="D114" s="131"/>
      <c r="E114" s="131">
        <v>29.71</v>
      </c>
      <c r="F114" s="131">
        <v>3.78</v>
      </c>
      <c r="G114" s="131"/>
      <c r="H114" s="131"/>
      <c r="I114" s="131"/>
      <c r="J114" s="126"/>
      <c r="K114" s="131">
        <f>ROUND(PRODUCT(E114:F114),2)</f>
        <v>112.3</v>
      </c>
      <c r="L114" s="126"/>
      <c r="M114" s="125"/>
      <c r="N114" s="127"/>
    </row>
    <row r="115" spans="1:14" ht="19.5" customHeight="1" x14ac:dyDescent="0.2">
      <c r="A115" s="148"/>
      <c r="B115" s="125"/>
      <c r="C115" s="126" t="s">
        <v>841</v>
      </c>
      <c r="D115" s="131"/>
      <c r="E115" s="131">
        <v>13.86</v>
      </c>
      <c r="F115" s="131">
        <v>3.78</v>
      </c>
      <c r="G115" s="131"/>
      <c r="H115" s="131"/>
      <c r="I115" s="131"/>
      <c r="J115" s="126"/>
      <c r="K115" s="131">
        <f t="shared" ref="K115:K134" si="6">ROUND(PRODUCT(E115:F115),2)</f>
        <v>52.39</v>
      </c>
      <c r="L115" s="126"/>
      <c r="M115" s="125"/>
      <c r="N115" s="127"/>
    </row>
    <row r="116" spans="1:14" ht="19.5" customHeight="1" x14ac:dyDescent="0.2">
      <c r="A116" s="148"/>
      <c r="B116" s="125"/>
      <c r="C116" s="126" t="s">
        <v>840</v>
      </c>
      <c r="D116" s="131"/>
      <c r="E116" s="131">
        <v>28.9</v>
      </c>
      <c r="F116" s="131">
        <v>3.78</v>
      </c>
      <c r="G116" s="131"/>
      <c r="H116" s="131"/>
      <c r="I116" s="131"/>
      <c r="J116" s="126"/>
      <c r="K116" s="131">
        <f t="shared" si="6"/>
        <v>109.24</v>
      </c>
      <c r="L116" s="126"/>
      <c r="M116" s="125"/>
      <c r="N116" s="127"/>
    </row>
    <row r="117" spans="1:14" ht="19.5" customHeight="1" x14ac:dyDescent="0.2">
      <c r="A117" s="148"/>
      <c r="B117" s="125"/>
      <c r="C117" s="126" t="s">
        <v>842</v>
      </c>
      <c r="D117" s="131"/>
      <c r="E117" s="131">
        <v>37.06</v>
      </c>
      <c r="F117" s="131">
        <v>3.86</v>
      </c>
      <c r="G117" s="131"/>
      <c r="H117" s="131"/>
      <c r="I117" s="131"/>
      <c r="J117" s="126"/>
      <c r="K117" s="131">
        <f t="shared" si="6"/>
        <v>143.05000000000001</v>
      </c>
      <c r="L117" s="126"/>
      <c r="M117" s="125"/>
      <c r="N117" s="127"/>
    </row>
    <row r="118" spans="1:14" ht="19.5" customHeight="1" x14ac:dyDescent="0.2">
      <c r="A118" s="148"/>
      <c r="B118" s="125"/>
      <c r="C118" s="126" t="s">
        <v>843</v>
      </c>
      <c r="D118" s="131"/>
      <c r="E118" s="131">
        <v>23.79</v>
      </c>
      <c r="F118" s="131">
        <v>3.78</v>
      </c>
      <c r="G118" s="131"/>
      <c r="H118" s="131"/>
      <c r="I118" s="131"/>
      <c r="J118" s="126"/>
      <c r="K118" s="131">
        <f t="shared" si="6"/>
        <v>89.93</v>
      </c>
      <c r="L118" s="126"/>
      <c r="M118" s="125"/>
      <c r="N118" s="127"/>
    </row>
    <row r="119" spans="1:14" ht="19.5" customHeight="1" x14ac:dyDescent="0.2">
      <c r="A119" s="148"/>
      <c r="B119" s="125"/>
      <c r="C119" s="126" t="s">
        <v>844</v>
      </c>
      <c r="D119" s="131"/>
      <c r="E119" s="131">
        <v>23.97</v>
      </c>
      <c r="F119" s="131">
        <v>3.78</v>
      </c>
      <c r="G119" s="131"/>
      <c r="H119" s="131"/>
      <c r="I119" s="131"/>
      <c r="J119" s="126"/>
      <c r="K119" s="131">
        <f t="shared" si="6"/>
        <v>90.61</v>
      </c>
      <c r="L119" s="126"/>
      <c r="M119" s="125"/>
      <c r="N119" s="127"/>
    </row>
    <row r="120" spans="1:14" ht="19.5" customHeight="1" x14ac:dyDescent="0.2">
      <c r="A120" s="148"/>
      <c r="B120" s="125"/>
      <c r="C120" s="126" t="s">
        <v>845</v>
      </c>
      <c r="D120" s="131"/>
      <c r="E120" s="131">
        <v>31.71</v>
      </c>
      <c r="F120" s="131">
        <v>3.78</v>
      </c>
      <c r="G120" s="131"/>
      <c r="H120" s="131"/>
      <c r="I120" s="131"/>
      <c r="J120" s="126"/>
      <c r="K120" s="131">
        <f t="shared" si="6"/>
        <v>119.86</v>
      </c>
      <c r="L120" s="126"/>
      <c r="M120" s="125"/>
      <c r="N120" s="127"/>
    </row>
    <row r="121" spans="1:14" ht="19.5" customHeight="1" x14ac:dyDescent="0.2">
      <c r="A121" s="148"/>
      <c r="B121" s="125"/>
      <c r="C121" s="126" t="s">
        <v>842</v>
      </c>
      <c r="D121" s="131"/>
      <c r="E121" s="131">
        <v>18.739999999999998</v>
      </c>
      <c r="F121" s="131">
        <v>4.03</v>
      </c>
      <c r="G121" s="131"/>
      <c r="H121" s="131"/>
      <c r="I121" s="131"/>
      <c r="J121" s="126"/>
      <c r="K121" s="131">
        <f t="shared" si="6"/>
        <v>75.52</v>
      </c>
      <c r="L121" s="126"/>
      <c r="M121" s="125"/>
      <c r="N121" s="127"/>
    </row>
    <row r="122" spans="1:14" ht="19.5" customHeight="1" x14ac:dyDescent="0.2">
      <c r="A122" s="148"/>
      <c r="B122" s="125"/>
      <c r="C122" s="126" t="s">
        <v>846</v>
      </c>
      <c r="D122" s="131"/>
      <c r="E122" s="131">
        <v>14.62</v>
      </c>
      <c r="F122" s="131">
        <v>3.72</v>
      </c>
      <c r="G122" s="131"/>
      <c r="H122" s="131"/>
      <c r="I122" s="131"/>
      <c r="J122" s="126"/>
      <c r="K122" s="131">
        <f t="shared" si="6"/>
        <v>54.39</v>
      </c>
      <c r="L122" s="126"/>
      <c r="M122" s="125"/>
      <c r="N122" s="127"/>
    </row>
    <row r="123" spans="1:14" ht="19.5" customHeight="1" x14ac:dyDescent="0.2">
      <c r="A123" s="148"/>
      <c r="B123" s="125"/>
      <c r="C123" s="126" t="s">
        <v>847</v>
      </c>
      <c r="D123" s="131"/>
      <c r="E123" s="131">
        <v>23.24</v>
      </c>
      <c r="F123" s="131">
        <v>4.1399999999999997</v>
      </c>
      <c r="G123" s="131"/>
      <c r="H123" s="131"/>
      <c r="I123" s="131"/>
      <c r="J123" s="126"/>
      <c r="K123" s="131">
        <f t="shared" si="6"/>
        <v>96.21</v>
      </c>
      <c r="L123" s="126"/>
      <c r="M123" s="125"/>
      <c r="N123" s="127"/>
    </row>
    <row r="124" spans="1:14" ht="19.5" customHeight="1" x14ac:dyDescent="0.2">
      <c r="A124" s="148"/>
      <c r="B124" s="125"/>
      <c r="C124" s="126" t="s">
        <v>847</v>
      </c>
      <c r="D124" s="131"/>
      <c r="E124" s="131">
        <v>12.62</v>
      </c>
      <c r="F124" s="131">
        <v>4.1399999999999997</v>
      </c>
      <c r="G124" s="131"/>
      <c r="H124" s="131"/>
      <c r="I124" s="131"/>
      <c r="J124" s="126"/>
      <c r="K124" s="131">
        <f t="shared" si="6"/>
        <v>52.25</v>
      </c>
      <c r="L124" s="126"/>
      <c r="M124" s="125"/>
      <c r="N124" s="127"/>
    </row>
    <row r="125" spans="1:14" ht="19.5" customHeight="1" x14ac:dyDescent="0.2">
      <c r="A125" s="148"/>
      <c r="B125" s="125"/>
      <c r="C125" s="126" t="s">
        <v>848</v>
      </c>
      <c r="D125" s="131"/>
      <c r="E125" s="131">
        <v>11.62</v>
      </c>
      <c r="F125" s="131">
        <v>3.89</v>
      </c>
      <c r="G125" s="131"/>
      <c r="H125" s="131"/>
      <c r="I125" s="131"/>
      <c r="J125" s="126"/>
      <c r="K125" s="131">
        <f t="shared" si="6"/>
        <v>45.2</v>
      </c>
      <c r="L125" s="126"/>
      <c r="M125" s="125"/>
      <c r="N125" s="127"/>
    </row>
    <row r="126" spans="1:14" ht="19.5" customHeight="1" x14ac:dyDescent="0.2">
      <c r="A126" s="148"/>
      <c r="B126" s="125"/>
      <c r="C126" s="126" t="s">
        <v>849</v>
      </c>
      <c r="D126" s="131"/>
      <c r="E126" s="131">
        <v>10.3</v>
      </c>
      <c r="F126" s="131">
        <v>4.1399999999999997</v>
      </c>
      <c r="G126" s="131"/>
      <c r="H126" s="131"/>
      <c r="I126" s="131"/>
      <c r="J126" s="126"/>
      <c r="K126" s="131">
        <f t="shared" si="6"/>
        <v>42.64</v>
      </c>
      <c r="L126" s="126"/>
      <c r="M126" s="125"/>
      <c r="N126" s="127"/>
    </row>
    <row r="127" spans="1:14" ht="19.5" customHeight="1" x14ac:dyDescent="0.2">
      <c r="A127" s="148"/>
      <c r="B127" s="125"/>
      <c r="C127" s="126" t="s">
        <v>849</v>
      </c>
      <c r="D127" s="131"/>
      <c r="E127" s="131">
        <v>26.44</v>
      </c>
      <c r="F127" s="131">
        <v>4.1399999999999997</v>
      </c>
      <c r="G127" s="131"/>
      <c r="H127" s="131"/>
      <c r="I127" s="131"/>
      <c r="J127" s="126"/>
      <c r="K127" s="131">
        <f t="shared" si="6"/>
        <v>109.46</v>
      </c>
      <c r="L127" s="126"/>
      <c r="M127" s="125"/>
      <c r="N127" s="127"/>
    </row>
    <row r="128" spans="1:14" ht="19.5" customHeight="1" x14ac:dyDescent="0.2">
      <c r="A128" s="148"/>
      <c r="B128" s="125"/>
      <c r="C128" s="126" t="s">
        <v>850</v>
      </c>
      <c r="D128" s="131"/>
      <c r="E128" s="131">
        <v>13.13</v>
      </c>
      <c r="F128" s="131">
        <v>4.4000000000000004</v>
      </c>
      <c r="G128" s="131"/>
      <c r="H128" s="131"/>
      <c r="I128" s="131"/>
      <c r="J128" s="126"/>
      <c r="K128" s="131">
        <f t="shared" si="6"/>
        <v>57.77</v>
      </c>
      <c r="L128" s="126"/>
      <c r="M128" s="125"/>
      <c r="N128" s="127"/>
    </row>
    <row r="129" spans="1:15" ht="19.5" customHeight="1" x14ac:dyDescent="0.2">
      <c r="A129" s="148"/>
      <c r="B129" s="125"/>
      <c r="C129" s="126" t="s">
        <v>851</v>
      </c>
      <c r="D129" s="131"/>
      <c r="E129" s="131">
        <v>28.91</v>
      </c>
      <c r="F129" s="131">
        <v>4.1399999999999997</v>
      </c>
      <c r="G129" s="131"/>
      <c r="H129" s="131"/>
      <c r="I129" s="131"/>
      <c r="J129" s="126"/>
      <c r="K129" s="131">
        <f t="shared" si="6"/>
        <v>119.69</v>
      </c>
      <c r="L129" s="126"/>
      <c r="M129" s="125"/>
      <c r="N129" s="127"/>
    </row>
    <row r="130" spans="1:15" ht="19.5" customHeight="1" x14ac:dyDescent="0.2">
      <c r="A130" s="148"/>
      <c r="B130" s="125"/>
      <c r="C130" s="126" t="s">
        <v>852</v>
      </c>
      <c r="D130" s="131"/>
      <c r="E130" s="131">
        <v>24.77</v>
      </c>
      <c r="F130" s="131">
        <v>4.1399999999999997</v>
      </c>
      <c r="G130" s="131"/>
      <c r="H130" s="131"/>
      <c r="I130" s="131"/>
      <c r="J130" s="126"/>
      <c r="K130" s="131">
        <f t="shared" si="6"/>
        <v>102.55</v>
      </c>
      <c r="L130" s="126"/>
      <c r="M130" s="125"/>
      <c r="N130" s="127"/>
    </row>
    <row r="131" spans="1:15" ht="19.5" customHeight="1" x14ac:dyDescent="0.2">
      <c r="A131" s="148"/>
      <c r="B131" s="125"/>
      <c r="C131" s="126" t="s">
        <v>853</v>
      </c>
      <c r="D131" s="131"/>
      <c r="E131" s="131">
        <v>22.87</v>
      </c>
      <c r="F131" s="131">
        <v>4.1399999999999997</v>
      </c>
      <c r="G131" s="131"/>
      <c r="H131" s="131"/>
      <c r="I131" s="131"/>
      <c r="J131" s="126"/>
      <c r="K131" s="131">
        <f t="shared" si="6"/>
        <v>94.68</v>
      </c>
      <c r="L131" s="126"/>
      <c r="M131" s="125"/>
      <c r="N131" s="127"/>
    </row>
    <row r="132" spans="1:15" ht="19.5" customHeight="1" x14ac:dyDescent="0.2">
      <c r="A132" s="148"/>
      <c r="B132" s="125"/>
      <c r="C132" s="126" t="s">
        <v>849</v>
      </c>
      <c r="D132" s="131"/>
      <c r="E132" s="131">
        <v>19.059999999999999</v>
      </c>
      <c r="F132" s="131">
        <v>2.84</v>
      </c>
      <c r="G132" s="131"/>
      <c r="H132" s="131"/>
      <c r="I132" s="131"/>
      <c r="J132" s="126"/>
      <c r="K132" s="131">
        <f t="shared" si="6"/>
        <v>54.13</v>
      </c>
      <c r="L132" s="126"/>
      <c r="M132" s="125"/>
      <c r="N132" s="127"/>
    </row>
    <row r="133" spans="1:15" ht="19.5" customHeight="1" x14ac:dyDescent="0.2">
      <c r="A133" s="148"/>
      <c r="B133" s="125"/>
      <c r="C133" s="126" t="s">
        <v>854</v>
      </c>
      <c r="D133" s="131"/>
      <c r="E133" s="131">
        <v>12.26</v>
      </c>
      <c r="F133" s="131">
        <v>1.79</v>
      </c>
      <c r="G133" s="131"/>
      <c r="H133" s="131"/>
      <c r="I133" s="131"/>
      <c r="J133" s="126"/>
      <c r="K133" s="131">
        <f t="shared" si="6"/>
        <v>21.95</v>
      </c>
      <c r="L133" s="126"/>
      <c r="M133" s="125"/>
      <c r="N133" s="127"/>
    </row>
    <row r="134" spans="1:15" ht="19.5" customHeight="1" x14ac:dyDescent="0.2">
      <c r="A134" s="148"/>
      <c r="B134" s="125"/>
      <c r="C134" s="126" t="s">
        <v>855</v>
      </c>
      <c r="D134" s="131"/>
      <c r="E134" s="131">
        <v>19.079999999999998</v>
      </c>
      <c r="F134" s="131">
        <v>1.79</v>
      </c>
      <c r="G134" s="131"/>
      <c r="H134" s="131"/>
      <c r="I134" s="131"/>
      <c r="J134" s="126"/>
      <c r="K134" s="131">
        <f t="shared" si="6"/>
        <v>34.15</v>
      </c>
      <c r="L134" s="126"/>
      <c r="M134" s="125"/>
      <c r="N134" s="127"/>
    </row>
    <row r="135" spans="1:15" ht="19.5" customHeight="1" thickBot="1" x14ac:dyDescent="0.25">
      <c r="A135" s="148"/>
      <c r="B135" s="125"/>
      <c r="C135" s="126"/>
      <c r="D135" s="131"/>
      <c r="E135" s="131"/>
      <c r="F135" s="131"/>
      <c r="G135" s="131"/>
      <c r="H135" s="131"/>
      <c r="I135" s="131"/>
      <c r="J135" s="126"/>
      <c r="K135" s="132"/>
      <c r="L135" s="126"/>
      <c r="M135" s="125"/>
      <c r="N135" s="127"/>
    </row>
    <row r="136" spans="1:15" ht="19.5" customHeight="1" thickTop="1" x14ac:dyDescent="0.2">
      <c r="A136" s="148"/>
      <c r="B136" s="125"/>
      <c r="C136" s="126"/>
      <c r="D136" s="131"/>
      <c r="E136" s="131"/>
      <c r="F136" s="131"/>
      <c r="G136" s="131"/>
      <c r="H136" s="131"/>
      <c r="I136" s="131"/>
      <c r="J136" s="126"/>
      <c r="K136" s="134">
        <f>SUM(K68:K134)</f>
        <v>5553.7900000000009</v>
      </c>
      <c r="L136" s="126"/>
      <c r="M136" s="125"/>
      <c r="N136" s="127"/>
    </row>
    <row r="137" spans="1:15" ht="19.5" customHeight="1" x14ac:dyDescent="0.2">
      <c r="A137" s="148"/>
      <c r="B137" s="125"/>
      <c r="C137" s="126"/>
      <c r="D137" s="131"/>
      <c r="E137" s="131"/>
      <c r="F137" s="131"/>
      <c r="G137" s="131"/>
      <c r="H137" s="131"/>
      <c r="I137" s="131"/>
      <c r="J137" s="126"/>
      <c r="K137" s="134"/>
      <c r="L137" s="126"/>
      <c r="M137" s="125"/>
      <c r="N137" s="127"/>
    </row>
    <row r="138" spans="1:15" ht="19.899999999999999" customHeight="1" x14ac:dyDescent="0.2">
      <c r="A138" s="148">
        <v>213</v>
      </c>
      <c r="B138" s="135" t="s">
        <v>732</v>
      </c>
      <c r="C138" s="136" t="str">
        <f>VLOOKUP(B138,APRESENTAÇÃO!$A$162:$D$197,3,FALSE)</f>
        <v>Látex acrílico antimofo em massa, inclusive preparo</v>
      </c>
      <c r="D138" s="137"/>
      <c r="E138" s="137"/>
      <c r="F138" s="138"/>
      <c r="G138" s="139"/>
      <c r="H138" s="139"/>
      <c r="I138" s="139"/>
      <c r="J138" s="139"/>
      <c r="K138" s="140"/>
      <c r="L138" s="139"/>
      <c r="M138" s="135" t="str">
        <f>VLOOKUP($B138,APRESENTAÇÃO!$A$162:$D$197,4,FALSE)</f>
        <v>m²</v>
      </c>
      <c r="N138" s="158">
        <f>K210</f>
        <v>5553.7900000000009</v>
      </c>
      <c r="O138" s="156">
        <f>VLOOKUP(B138,APRESENTAÇÃO!$A$9:$H$197,8,FALSE)</f>
        <v>5553.79</v>
      </c>
    </row>
    <row r="139" spans="1:15" ht="19.5" customHeight="1" x14ac:dyDescent="0.2">
      <c r="A139" s="148"/>
      <c r="B139" s="125"/>
      <c r="C139" s="122" t="s">
        <v>784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5"/>
      <c r="N139" s="127"/>
    </row>
    <row r="140" spans="1:15" ht="19.5" customHeight="1" x14ac:dyDescent="0.2">
      <c r="A140" s="148"/>
      <c r="B140" s="125"/>
      <c r="C140" s="126" t="s">
        <v>793</v>
      </c>
      <c r="D140" s="126"/>
      <c r="E140" s="126"/>
      <c r="F140" s="126"/>
      <c r="G140" s="126"/>
      <c r="H140" s="126"/>
      <c r="I140" s="126"/>
      <c r="J140" s="126"/>
      <c r="K140" s="126"/>
      <c r="L140" s="126"/>
      <c r="M140" s="125"/>
      <c r="N140" s="127"/>
    </row>
    <row r="141" spans="1:15" ht="19.5" customHeight="1" x14ac:dyDescent="0.2">
      <c r="A141" s="148"/>
      <c r="B141" s="125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5"/>
      <c r="N141" s="127"/>
    </row>
    <row r="142" spans="1:15" ht="19.5" customHeight="1" x14ac:dyDescent="0.2">
      <c r="A142" s="148"/>
      <c r="B142" s="125"/>
      <c r="C142" s="128" t="s">
        <v>5</v>
      </c>
      <c r="D142" s="129"/>
      <c r="E142" s="129" t="s">
        <v>791</v>
      </c>
      <c r="F142" s="129" t="s">
        <v>792</v>
      </c>
      <c r="G142" s="129"/>
      <c r="H142" s="129"/>
      <c r="I142" s="157"/>
      <c r="J142" s="129"/>
      <c r="K142" s="129" t="s">
        <v>786</v>
      </c>
      <c r="L142" s="126"/>
      <c r="M142" s="125"/>
      <c r="N142" s="127"/>
    </row>
    <row r="143" spans="1:15" ht="19.5" customHeight="1" x14ac:dyDescent="0.2">
      <c r="A143" s="148"/>
      <c r="B143" s="125"/>
      <c r="C143" s="126" t="s">
        <v>796</v>
      </c>
      <c r="D143" s="131"/>
      <c r="E143" s="131">
        <v>26.36</v>
      </c>
      <c r="F143" s="131">
        <v>2.5</v>
      </c>
      <c r="G143" s="131"/>
      <c r="H143" s="131"/>
      <c r="I143" s="131"/>
      <c r="J143" s="126"/>
      <c r="K143" s="131">
        <f>ROUND(PRODUCT(E143:F143),2)</f>
        <v>65.900000000000006</v>
      </c>
      <c r="L143" s="126"/>
      <c r="M143" s="125"/>
      <c r="N143" s="127"/>
    </row>
    <row r="144" spans="1:15" ht="19.5" customHeight="1" x14ac:dyDescent="0.2">
      <c r="A144" s="148"/>
      <c r="B144" s="125"/>
      <c r="C144" s="126" t="s">
        <v>797</v>
      </c>
      <c r="D144" s="131"/>
      <c r="E144" s="131">
        <v>26.36</v>
      </c>
      <c r="F144" s="131">
        <v>4.1399999999999997</v>
      </c>
      <c r="G144" s="131"/>
      <c r="H144" s="131"/>
      <c r="I144" s="131"/>
      <c r="J144" s="126"/>
      <c r="K144" s="131">
        <f t="shared" ref="K144:K154" si="7">ROUND(PRODUCT(E144:F144),2)</f>
        <v>109.13</v>
      </c>
      <c r="L144" s="126"/>
      <c r="M144" s="125"/>
      <c r="N144" s="127"/>
    </row>
    <row r="145" spans="1:14" ht="19.5" customHeight="1" x14ac:dyDescent="0.2">
      <c r="A145" s="148"/>
      <c r="B145" s="125"/>
      <c r="C145" s="126" t="s">
        <v>798</v>
      </c>
      <c r="D145" s="131"/>
      <c r="E145" s="131">
        <v>26.36</v>
      </c>
      <c r="F145" s="131">
        <v>4.66</v>
      </c>
      <c r="G145" s="131"/>
      <c r="H145" s="131"/>
      <c r="I145" s="131"/>
      <c r="J145" s="126"/>
      <c r="K145" s="131">
        <f t="shared" si="7"/>
        <v>122.84</v>
      </c>
      <c r="L145" s="126"/>
      <c r="M145" s="125"/>
      <c r="N145" s="127"/>
    </row>
    <row r="146" spans="1:14" ht="19.5" customHeight="1" x14ac:dyDescent="0.2">
      <c r="A146" s="148"/>
      <c r="B146" s="125"/>
      <c r="C146" s="126" t="s">
        <v>799</v>
      </c>
      <c r="D146" s="131"/>
      <c r="E146" s="131">
        <v>13.38</v>
      </c>
      <c r="F146" s="131">
        <v>3.18</v>
      </c>
      <c r="G146" s="131"/>
      <c r="H146" s="131"/>
      <c r="I146" s="131"/>
      <c r="J146" s="126"/>
      <c r="K146" s="131">
        <f t="shared" si="7"/>
        <v>42.55</v>
      </c>
      <c r="L146" s="126"/>
      <c r="M146" s="125"/>
      <c r="N146" s="127"/>
    </row>
    <row r="147" spans="1:14" ht="19.5" customHeight="1" x14ac:dyDescent="0.2">
      <c r="A147" s="148"/>
      <c r="B147" s="125"/>
      <c r="C147" s="126" t="s">
        <v>800</v>
      </c>
      <c r="D147" s="131"/>
      <c r="E147" s="131">
        <v>13.38</v>
      </c>
      <c r="F147" s="131">
        <v>4.1399999999999997</v>
      </c>
      <c r="G147" s="131"/>
      <c r="H147" s="131"/>
      <c r="I147" s="131"/>
      <c r="J147" s="126"/>
      <c r="K147" s="131">
        <f t="shared" si="7"/>
        <v>55.39</v>
      </c>
      <c r="L147" s="126"/>
      <c r="M147" s="125"/>
      <c r="N147" s="127"/>
    </row>
    <row r="148" spans="1:14" ht="19.5" customHeight="1" x14ac:dyDescent="0.2">
      <c r="A148" s="148"/>
      <c r="B148" s="125"/>
      <c r="C148" s="126" t="s">
        <v>801</v>
      </c>
      <c r="D148" s="131"/>
      <c r="E148" s="131">
        <v>13.38</v>
      </c>
      <c r="F148" s="131">
        <v>4.66</v>
      </c>
      <c r="G148" s="131"/>
      <c r="H148" s="131"/>
      <c r="I148" s="131"/>
      <c r="J148" s="126"/>
      <c r="K148" s="131">
        <f t="shared" si="7"/>
        <v>62.35</v>
      </c>
      <c r="L148" s="126"/>
      <c r="M148" s="125"/>
      <c r="N148" s="127"/>
    </row>
    <row r="149" spans="1:14" ht="19.5" customHeight="1" x14ac:dyDescent="0.2">
      <c r="A149" s="148"/>
      <c r="B149" s="125"/>
      <c r="C149" s="126" t="s">
        <v>802</v>
      </c>
      <c r="D149" s="131"/>
      <c r="E149" s="131">
        <v>13.38</v>
      </c>
      <c r="F149" s="131">
        <v>3.54</v>
      </c>
      <c r="G149" s="131"/>
      <c r="H149" s="131"/>
      <c r="I149" s="131"/>
      <c r="J149" s="126"/>
      <c r="K149" s="131">
        <f t="shared" si="7"/>
        <v>47.37</v>
      </c>
      <c r="L149" s="126"/>
      <c r="M149" s="125"/>
      <c r="N149" s="127"/>
    </row>
    <row r="150" spans="1:14" ht="19.5" customHeight="1" x14ac:dyDescent="0.2">
      <c r="A150" s="148"/>
      <c r="B150" s="125"/>
      <c r="C150" s="126" t="s">
        <v>803</v>
      </c>
      <c r="D150" s="131"/>
      <c r="E150" s="131">
        <v>13.38</v>
      </c>
      <c r="F150" s="131">
        <v>4.1399999999999997</v>
      </c>
      <c r="G150" s="131"/>
      <c r="H150" s="131"/>
      <c r="I150" s="131"/>
      <c r="J150" s="126"/>
      <c r="K150" s="131">
        <f t="shared" si="7"/>
        <v>55.39</v>
      </c>
      <c r="L150" s="126"/>
      <c r="M150" s="125"/>
      <c r="N150" s="127"/>
    </row>
    <row r="151" spans="1:14" ht="19.5" customHeight="1" x14ac:dyDescent="0.2">
      <c r="A151" s="148"/>
      <c r="B151" s="125"/>
      <c r="C151" s="126" t="s">
        <v>804</v>
      </c>
      <c r="D151" s="131"/>
      <c r="E151" s="131">
        <v>13.38</v>
      </c>
      <c r="F151" s="131">
        <v>4.66</v>
      </c>
      <c r="G151" s="131"/>
      <c r="H151" s="131"/>
      <c r="I151" s="131"/>
      <c r="J151" s="126"/>
      <c r="K151" s="131">
        <f t="shared" si="7"/>
        <v>62.35</v>
      </c>
      <c r="L151" s="126"/>
      <c r="M151" s="125"/>
      <c r="N151" s="127"/>
    </row>
    <row r="152" spans="1:14" ht="19.5" customHeight="1" x14ac:dyDescent="0.2">
      <c r="A152" s="148"/>
      <c r="B152" s="125"/>
      <c r="C152" s="126" t="s">
        <v>805</v>
      </c>
      <c r="D152" s="131"/>
      <c r="E152" s="131">
        <v>34.54</v>
      </c>
      <c r="F152" s="131">
        <v>2.35</v>
      </c>
      <c r="G152" s="131"/>
      <c r="H152" s="131"/>
      <c r="I152" s="131"/>
      <c r="J152" s="126"/>
      <c r="K152" s="131">
        <f t="shared" si="7"/>
        <v>81.17</v>
      </c>
      <c r="L152" s="126"/>
      <c r="M152" s="125"/>
      <c r="N152" s="127"/>
    </row>
    <row r="153" spans="1:14" ht="19.5" customHeight="1" x14ac:dyDescent="0.2">
      <c r="A153" s="148"/>
      <c r="B153" s="125"/>
      <c r="C153" s="126" t="s">
        <v>806</v>
      </c>
      <c r="D153" s="131"/>
      <c r="E153" s="131">
        <v>17.66</v>
      </c>
      <c r="F153" s="131">
        <v>4.24</v>
      </c>
      <c r="G153" s="131"/>
      <c r="H153" s="131"/>
      <c r="I153" s="131"/>
      <c r="J153" s="126"/>
      <c r="K153" s="131">
        <f t="shared" si="7"/>
        <v>74.88</v>
      </c>
      <c r="L153" s="126"/>
      <c r="M153" s="125"/>
      <c r="N153" s="127"/>
    </row>
    <row r="154" spans="1:14" ht="19.5" customHeight="1" x14ac:dyDescent="0.2">
      <c r="A154" s="148"/>
      <c r="B154" s="125"/>
      <c r="C154" s="126" t="s">
        <v>807</v>
      </c>
      <c r="D154" s="131"/>
      <c r="E154" s="131">
        <v>23.38</v>
      </c>
      <c r="F154" s="131">
        <v>4.66</v>
      </c>
      <c r="G154" s="131"/>
      <c r="H154" s="131"/>
      <c r="I154" s="131"/>
      <c r="J154" s="126"/>
      <c r="K154" s="131">
        <f t="shared" si="7"/>
        <v>108.95</v>
      </c>
      <c r="L154" s="126"/>
      <c r="M154" s="125"/>
      <c r="N154" s="127"/>
    </row>
    <row r="155" spans="1:14" ht="19.5" customHeight="1" x14ac:dyDescent="0.2">
      <c r="A155" s="148"/>
      <c r="B155" s="125"/>
      <c r="C155" s="126" t="s">
        <v>808</v>
      </c>
      <c r="D155" s="131"/>
      <c r="E155" s="131">
        <v>24.28</v>
      </c>
      <c r="F155" s="131">
        <v>3.5</v>
      </c>
      <c r="G155" s="131"/>
      <c r="H155" s="131"/>
      <c r="I155" s="131"/>
      <c r="J155" s="126"/>
      <c r="K155" s="131">
        <f>ROUND(PRODUCT(E155:F155),2)</f>
        <v>84.98</v>
      </c>
      <c r="L155" s="126"/>
      <c r="M155" s="125"/>
      <c r="N155" s="127"/>
    </row>
    <row r="156" spans="1:14" ht="19.5" customHeight="1" x14ac:dyDescent="0.2">
      <c r="A156" s="148"/>
      <c r="B156" s="125"/>
      <c r="C156" s="126" t="s">
        <v>809</v>
      </c>
      <c r="D156" s="131"/>
      <c r="E156" s="131">
        <v>24.44</v>
      </c>
      <c r="F156" s="131">
        <v>4.92</v>
      </c>
      <c r="G156" s="131"/>
      <c r="H156" s="131"/>
      <c r="I156" s="131"/>
      <c r="J156" s="126"/>
      <c r="K156" s="131">
        <f t="shared" ref="K156:K162" si="8">ROUND(PRODUCT(E156:F156),2)</f>
        <v>120.24</v>
      </c>
      <c r="L156" s="126"/>
      <c r="M156" s="125"/>
      <c r="N156" s="127"/>
    </row>
    <row r="157" spans="1:14" ht="19.5" customHeight="1" x14ac:dyDescent="0.2">
      <c r="A157" s="148"/>
      <c r="B157" s="125"/>
      <c r="C157" s="126" t="s">
        <v>810</v>
      </c>
      <c r="D157" s="131"/>
      <c r="E157" s="131">
        <v>29.83</v>
      </c>
      <c r="F157" s="131">
        <v>3.5</v>
      </c>
      <c r="G157" s="131"/>
      <c r="H157" s="131"/>
      <c r="I157" s="131"/>
      <c r="J157" s="126"/>
      <c r="K157" s="131">
        <f t="shared" si="8"/>
        <v>104.41</v>
      </c>
      <c r="L157" s="126"/>
      <c r="M157" s="125"/>
      <c r="N157" s="127"/>
    </row>
    <row r="158" spans="1:14" ht="19.5" customHeight="1" x14ac:dyDescent="0.2">
      <c r="A158" s="148"/>
      <c r="B158" s="125"/>
      <c r="C158" s="126" t="s">
        <v>811</v>
      </c>
      <c r="D158" s="131"/>
      <c r="E158" s="131">
        <v>23.69</v>
      </c>
      <c r="F158" s="131">
        <v>4.92</v>
      </c>
      <c r="G158" s="131"/>
      <c r="H158" s="131"/>
      <c r="I158" s="131"/>
      <c r="J158" s="126"/>
      <c r="K158" s="131">
        <f t="shared" si="8"/>
        <v>116.55</v>
      </c>
      <c r="L158" s="126"/>
      <c r="M158" s="125"/>
      <c r="N158" s="127"/>
    </row>
    <row r="159" spans="1:14" ht="19.5" customHeight="1" x14ac:dyDescent="0.2">
      <c r="A159" s="148"/>
      <c r="B159" s="125"/>
      <c r="C159" s="126" t="s">
        <v>812</v>
      </c>
      <c r="D159" s="131"/>
      <c r="E159" s="131">
        <v>23.89</v>
      </c>
      <c r="F159" s="131">
        <v>4.18</v>
      </c>
      <c r="G159" s="131"/>
      <c r="H159" s="131"/>
      <c r="I159" s="131"/>
      <c r="J159" s="126"/>
      <c r="K159" s="131">
        <f t="shared" si="8"/>
        <v>99.86</v>
      </c>
      <c r="L159" s="126"/>
      <c r="M159" s="125"/>
      <c r="N159" s="127"/>
    </row>
    <row r="160" spans="1:14" ht="19.5" customHeight="1" x14ac:dyDescent="0.2">
      <c r="A160" s="148"/>
      <c r="B160" s="125"/>
      <c r="C160" s="126" t="s">
        <v>813</v>
      </c>
      <c r="D160" s="131"/>
      <c r="E160" s="131">
        <v>24.34</v>
      </c>
      <c r="F160" s="131">
        <v>4.92</v>
      </c>
      <c r="G160" s="131"/>
      <c r="H160" s="131"/>
      <c r="I160" s="131"/>
      <c r="J160" s="126"/>
      <c r="K160" s="131">
        <f t="shared" si="8"/>
        <v>119.75</v>
      </c>
      <c r="L160" s="126"/>
      <c r="M160" s="125"/>
      <c r="N160" s="127"/>
    </row>
    <row r="161" spans="1:14" ht="19.5" customHeight="1" x14ac:dyDescent="0.2">
      <c r="A161" s="148"/>
      <c r="B161" s="125"/>
      <c r="C161" s="126" t="s">
        <v>814</v>
      </c>
      <c r="D161" s="131"/>
      <c r="E161" s="131">
        <v>20.74</v>
      </c>
      <c r="F161" s="131">
        <v>4.18</v>
      </c>
      <c r="G161" s="131"/>
      <c r="H161" s="131"/>
      <c r="I161" s="131"/>
      <c r="J161" s="126"/>
      <c r="K161" s="131">
        <f t="shared" si="8"/>
        <v>86.69</v>
      </c>
      <c r="L161" s="126"/>
      <c r="M161" s="125"/>
      <c r="N161" s="127"/>
    </row>
    <row r="162" spans="1:14" ht="19.5" customHeight="1" x14ac:dyDescent="0.2">
      <c r="A162" s="148"/>
      <c r="B162" s="125"/>
      <c r="C162" s="126" t="s">
        <v>815</v>
      </c>
      <c r="D162" s="131"/>
      <c r="E162" s="131">
        <v>9.57</v>
      </c>
      <c r="F162" s="131">
        <v>3.68</v>
      </c>
      <c r="G162" s="131"/>
      <c r="H162" s="131"/>
      <c r="I162" s="131"/>
      <c r="J162" s="126"/>
      <c r="K162" s="131">
        <f t="shared" si="8"/>
        <v>35.22</v>
      </c>
      <c r="L162" s="126"/>
      <c r="M162" s="125"/>
      <c r="N162" s="127"/>
    </row>
    <row r="163" spans="1:14" ht="19.5" customHeight="1" x14ac:dyDescent="0.2">
      <c r="A163" s="148"/>
      <c r="B163" s="125"/>
      <c r="C163" s="126" t="s">
        <v>816</v>
      </c>
      <c r="D163" s="131"/>
      <c r="E163" s="131">
        <v>28.24</v>
      </c>
      <c r="F163" s="131">
        <v>2.17</v>
      </c>
      <c r="G163" s="131"/>
      <c r="H163" s="131"/>
      <c r="I163" s="131"/>
      <c r="J163" s="126"/>
      <c r="K163" s="131">
        <f>ROUND(PRODUCT(E163:F163),2)</f>
        <v>61.28</v>
      </c>
      <c r="L163" s="126"/>
      <c r="M163" s="125"/>
      <c r="N163" s="127"/>
    </row>
    <row r="164" spans="1:14" ht="19.5" customHeight="1" x14ac:dyDescent="0.2">
      <c r="A164" s="148"/>
      <c r="B164" s="125"/>
      <c r="C164" s="126" t="s">
        <v>817</v>
      </c>
      <c r="D164" s="131"/>
      <c r="E164" s="131">
        <v>24</v>
      </c>
      <c r="F164" s="131">
        <v>2.17</v>
      </c>
      <c r="G164" s="131"/>
      <c r="H164" s="131"/>
      <c r="I164" s="131"/>
      <c r="J164" s="126"/>
      <c r="K164" s="131">
        <f>ROUND(PRODUCT(E164:F164),2)</f>
        <v>52.08</v>
      </c>
      <c r="L164" s="126"/>
      <c r="M164" s="125"/>
      <c r="N164" s="127"/>
    </row>
    <row r="165" spans="1:14" ht="19.5" customHeight="1" x14ac:dyDescent="0.2">
      <c r="A165" s="148"/>
      <c r="B165" s="125"/>
      <c r="C165" s="126" t="s">
        <v>818</v>
      </c>
      <c r="D165" s="131"/>
      <c r="E165" s="131">
        <v>17.48</v>
      </c>
      <c r="F165" s="131">
        <v>2.17</v>
      </c>
      <c r="G165" s="131"/>
      <c r="H165" s="131"/>
      <c r="I165" s="131"/>
      <c r="J165" s="126"/>
      <c r="K165" s="131">
        <f t="shared" ref="K165:K187" si="9">ROUND(PRODUCT(E165:F165),2)</f>
        <v>37.93</v>
      </c>
      <c r="L165" s="126"/>
      <c r="M165" s="125"/>
      <c r="N165" s="127"/>
    </row>
    <row r="166" spans="1:14" ht="19.5" customHeight="1" x14ac:dyDescent="0.2">
      <c r="A166" s="148"/>
      <c r="B166" s="125"/>
      <c r="C166" s="126" t="s">
        <v>819</v>
      </c>
      <c r="D166" s="131"/>
      <c r="E166" s="131">
        <v>31.26</v>
      </c>
      <c r="F166" s="131">
        <v>2.5</v>
      </c>
      <c r="G166" s="131"/>
      <c r="H166" s="131"/>
      <c r="I166" s="131"/>
      <c r="J166" s="126"/>
      <c r="K166" s="131">
        <f t="shared" si="9"/>
        <v>78.150000000000006</v>
      </c>
      <c r="L166" s="126"/>
      <c r="M166" s="125"/>
      <c r="N166" s="127"/>
    </row>
    <row r="167" spans="1:14" ht="19.5" customHeight="1" x14ac:dyDescent="0.2">
      <c r="A167" s="148"/>
      <c r="B167" s="125"/>
      <c r="C167" s="126" t="s">
        <v>820</v>
      </c>
      <c r="D167" s="131"/>
      <c r="E167" s="131">
        <v>15.5</v>
      </c>
      <c r="F167" s="131">
        <v>2.17</v>
      </c>
      <c r="G167" s="131"/>
      <c r="H167" s="131"/>
      <c r="I167" s="131"/>
      <c r="J167" s="126"/>
      <c r="K167" s="131">
        <f t="shared" si="9"/>
        <v>33.64</v>
      </c>
      <c r="L167" s="126"/>
      <c r="M167" s="125"/>
      <c r="N167" s="127"/>
    </row>
    <row r="168" spans="1:14" ht="19.5" customHeight="1" x14ac:dyDescent="0.2">
      <c r="A168" s="148"/>
      <c r="B168" s="125"/>
      <c r="C168" s="126" t="s">
        <v>821</v>
      </c>
      <c r="D168" s="131"/>
      <c r="E168" s="131">
        <v>16.600000000000001</v>
      </c>
      <c r="F168" s="131">
        <v>2.2200000000000002</v>
      </c>
      <c r="G168" s="131"/>
      <c r="H168" s="131"/>
      <c r="I168" s="131"/>
      <c r="J168" s="126"/>
      <c r="K168" s="131">
        <f t="shared" si="9"/>
        <v>36.85</v>
      </c>
      <c r="L168" s="126"/>
      <c r="M168" s="125"/>
      <c r="N168" s="127"/>
    </row>
    <row r="169" spans="1:14" ht="19.5" customHeight="1" x14ac:dyDescent="0.2">
      <c r="A169" s="148"/>
      <c r="B169" s="125"/>
      <c r="C169" s="126" t="s">
        <v>822</v>
      </c>
      <c r="D169" s="131"/>
      <c r="E169" s="131">
        <v>24</v>
      </c>
      <c r="F169" s="131">
        <v>2.17</v>
      </c>
      <c r="G169" s="131"/>
      <c r="H169" s="131"/>
      <c r="I169" s="131"/>
      <c r="J169" s="126"/>
      <c r="K169" s="131">
        <f t="shared" si="9"/>
        <v>52.08</v>
      </c>
      <c r="L169" s="126"/>
      <c r="M169" s="125"/>
      <c r="N169" s="127"/>
    </row>
    <row r="170" spans="1:14" ht="19.5" customHeight="1" x14ac:dyDescent="0.2">
      <c r="A170" s="148"/>
      <c r="B170" s="125"/>
      <c r="C170" s="126" t="s">
        <v>823</v>
      </c>
      <c r="D170" s="131"/>
      <c r="E170" s="131">
        <v>18.04</v>
      </c>
      <c r="F170" s="131">
        <v>2.17</v>
      </c>
      <c r="G170" s="131"/>
      <c r="H170" s="131"/>
      <c r="I170" s="131"/>
      <c r="J170" s="126"/>
      <c r="K170" s="131">
        <f t="shared" si="9"/>
        <v>39.15</v>
      </c>
      <c r="L170" s="126"/>
      <c r="M170" s="125"/>
      <c r="N170" s="127"/>
    </row>
    <row r="171" spans="1:14" ht="19.5" customHeight="1" x14ac:dyDescent="0.2">
      <c r="A171" s="148"/>
      <c r="B171" s="125"/>
      <c r="C171" s="126" t="s">
        <v>824</v>
      </c>
      <c r="D171" s="131"/>
      <c r="E171" s="131">
        <v>28.24</v>
      </c>
      <c r="F171" s="131">
        <v>2.17</v>
      </c>
      <c r="G171" s="131"/>
      <c r="H171" s="131"/>
      <c r="I171" s="131"/>
      <c r="J171" s="126"/>
      <c r="K171" s="131">
        <f t="shared" si="9"/>
        <v>61.28</v>
      </c>
      <c r="L171" s="126"/>
      <c r="M171" s="125"/>
      <c r="N171" s="127"/>
    </row>
    <row r="172" spans="1:14" ht="19.5" customHeight="1" x14ac:dyDescent="0.2">
      <c r="A172" s="148"/>
      <c r="B172" s="125"/>
      <c r="C172" s="126" t="s">
        <v>825</v>
      </c>
      <c r="D172" s="131"/>
      <c r="E172" s="131">
        <v>66.64</v>
      </c>
      <c r="F172" s="131">
        <v>3.88</v>
      </c>
      <c r="G172" s="131"/>
      <c r="H172" s="131"/>
      <c r="I172" s="131"/>
      <c r="J172" s="126"/>
      <c r="K172" s="131">
        <f t="shared" si="9"/>
        <v>258.56</v>
      </c>
      <c r="L172" s="126"/>
      <c r="M172" s="125"/>
      <c r="N172" s="127"/>
    </row>
    <row r="173" spans="1:14" ht="19.5" customHeight="1" x14ac:dyDescent="0.2">
      <c r="A173" s="148"/>
      <c r="B173" s="125"/>
      <c r="C173" s="126" t="s">
        <v>825</v>
      </c>
      <c r="D173" s="131"/>
      <c r="E173" s="131">
        <v>23.97</v>
      </c>
      <c r="F173" s="131">
        <v>3.88</v>
      </c>
      <c r="G173" s="131"/>
      <c r="H173" s="131"/>
      <c r="I173" s="131"/>
      <c r="J173" s="126"/>
      <c r="K173" s="131">
        <f t="shared" si="9"/>
        <v>93</v>
      </c>
      <c r="L173" s="126"/>
      <c r="M173" s="125"/>
      <c r="N173" s="127"/>
    </row>
    <row r="174" spans="1:14" ht="19.5" customHeight="1" x14ac:dyDescent="0.2">
      <c r="A174" s="148"/>
      <c r="B174" s="125"/>
      <c r="C174" s="126" t="s">
        <v>826</v>
      </c>
      <c r="D174" s="131"/>
      <c r="E174" s="131">
        <v>28.24</v>
      </c>
      <c r="F174" s="131">
        <v>3.88</v>
      </c>
      <c r="G174" s="131"/>
      <c r="H174" s="131"/>
      <c r="I174" s="131"/>
      <c r="J174" s="126"/>
      <c r="K174" s="131">
        <f t="shared" si="9"/>
        <v>109.57</v>
      </c>
      <c r="L174" s="126"/>
      <c r="M174" s="125"/>
      <c r="N174" s="127"/>
    </row>
    <row r="175" spans="1:14" ht="19.5" customHeight="1" x14ac:dyDescent="0.2">
      <c r="A175" s="148"/>
      <c r="B175" s="125"/>
      <c r="C175" s="126" t="s">
        <v>827</v>
      </c>
      <c r="D175" s="131"/>
      <c r="E175" s="131">
        <v>29.04</v>
      </c>
      <c r="F175" s="131">
        <v>3.88</v>
      </c>
      <c r="G175" s="131"/>
      <c r="H175" s="131"/>
      <c r="I175" s="131"/>
      <c r="J175" s="126"/>
      <c r="K175" s="131">
        <f t="shared" si="9"/>
        <v>112.68</v>
      </c>
      <c r="L175" s="126"/>
      <c r="M175" s="125"/>
      <c r="N175" s="127"/>
    </row>
    <row r="176" spans="1:14" ht="19.5" customHeight="1" x14ac:dyDescent="0.2">
      <c r="A176" s="148"/>
      <c r="B176" s="125"/>
      <c r="C176" s="126" t="s">
        <v>828</v>
      </c>
      <c r="D176" s="131"/>
      <c r="E176" s="131">
        <v>18.04</v>
      </c>
      <c r="F176" s="131">
        <v>3.88</v>
      </c>
      <c r="G176" s="131"/>
      <c r="H176" s="131"/>
      <c r="I176" s="131"/>
      <c r="J176" s="126"/>
      <c r="K176" s="131">
        <f t="shared" si="9"/>
        <v>70</v>
      </c>
      <c r="L176" s="126"/>
      <c r="M176" s="125"/>
      <c r="N176" s="127"/>
    </row>
    <row r="177" spans="1:14" ht="19.5" customHeight="1" x14ac:dyDescent="0.2">
      <c r="A177" s="148"/>
      <c r="B177" s="125"/>
      <c r="C177" s="126" t="s">
        <v>829</v>
      </c>
      <c r="D177" s="131"/>
      <c r="E177" s="131">
        <v>16.600000000000001</v>
      </c>
      <c r="F177" s="131">
        <v>2.5499999999999998</v>
      </c>
      <c r="G177" s="131"/>
      <c r="H177" s="131"/>
      <c r="I177" s="131"/>
      <c r="J177" s="126"/>
      <c r="K177" s="131">
        <f t="shared" si="9"/>
        <v>42.33</v>
      </c>
      <c r="L177" s="126"/>
      <c r="M177" s="125"/>
      <c r="N177" s="127"/>
    </row>
    <row r="178" spans="1:14" ht="19.5" customHeight="1" x14ac:dyDescent="0.2">
      <c r="A178" s="148"/>
      <c r="B178" s="125"/>
      <c r="C178" s="126" t="s">
        <v>830</v>
      </c>
      <c r="D178" s="131"/>
      <c r="E178" s="131">
        <v>16.02</v>
      </c>
      <c r="F178" s="131">
        <v>3.88</v>
      </c>
      <c r="G178" s="131"/>
      <c r="H178" s="131"/>
      <c r="I178" s="131"/>
      <c r="J178" s="126"/>
      <c r="K178" s="131">
        <f t="shared" si="9"/>
        <v>62.16</v>
      </c>
      <c r="L178" s="126"/>
      <c r="M178" s="125"/>
      <c r="N178" s="127"/>
    </row>
    <row r="179" spans="1:14" ht="19.5" customHeight="1" x14ac:dyDescent="0.2">
      <c r="A179" s="148"/>
      <c r="B179" s="125"/>
      <c r="C179" s="126" t="s">
        <v>831</v>
      </c>
      <c r="D179" s="131"/>
      <c r="E179" s="131">
        <v>28.24</v>
      </c>
      <c r="F179" s="131">
        <v>3.88</v>
      </c>
      <c r="G179" s="131"/>
      <c r="H179" s="131"/>
      <c r="I179" s="131"/>
      <c r="J179" s="126"/>
      <c r="K179" s="131">
        <f t="shared" si="9"/>
        <v>109.57</v>
      </c>
      <c r="L179" s="126"/>
      <c r="M179" s="125"/>
      <c r="N179" s="127"/>
    </row>
    <row r="180" spans="1:14" ht="19.5" customHeight="1" x14ac:dyDescent="0.2">
      <c r="A180" s="148"/>
      <c r="B180" s="125"/>
      <c r="C180" s="126" t="s">
        <v>832</v>
      </c>
      <c r="D180" s="131"/>
      <c r="E180" s="131">
        <v>17.48</v>
      </c>
      <c r="F180" s="131">
        <v>3.88</v>
      </c>
      <c r="G180" s="131"/>
      <c r="H180" s="131"/>
      <c r="I180" s="131"/>
      <c r="J180" s="126"/>
      <c r="K180" s="131">
        <f t="shared" si="9"/>
        <v>67.819999999999993</v>
      </c>
      <c r="L180" s="126"/>
      <c r="M180" s="125"/>
      <c r="N180" s="127"/>
    </row>
    <row r="181" spans="1:14" ht="19.5" customHeight="1" x14ac:dyDescent="0.2">
      <c r="A181" s="148"/>
      <c r="B181" s="125"/>
      <c r="C181" s="126" t="s">
        <v>833</v>
      </c>
      <c r="D181" s="131"/>
      <c r="E181" s="131">
        <v>24</v>
      </c>
      <c r="F181" s="131">
        <v>3.88</v>
      </c>
      <c r="G181" s="131"/>
      <c r="H181" s="131"/>
      <c r="I181" s="131"/>
      <c r="J181" s="126"/>
      <c r="K181" s="131">
        <f t="shared" si="9"/>
        <v>93.12</v>
      </c>
      <c r="L181" s="126"/>
      <c r="M181" s="125"/>
      <c r="N181" s="127"/>
    </row>
    <row r="182" spans="1:14" ht="19.5" customHeight="1" x14ac:dyDescent="0.2">
      <c r="A182" s="148"/>
      <c r="B182" s="125"/>
      <c r="C182" s="126" t="s">
        <v>834</v>
      </c>
      <c r="D182" s="131"/>
      <c r="E182" s="131">
        <v>28.86</v>
      </c>
      <c r="F182" s="131">
        <v>4.4800000000000004</v>
      </c>
      <c r="G182" s="131"/>
      <c r="H182" s="131"/>
      <c r="I182" s="131"/>
      <c r="J182" s="126"/>
      <c r="K182" s="131">
        <f t="shared" si="9"/>
        <v>129.29</v>
      </c>
      <c r="L182" s="126"/>
      <c r="M182" s="125"/>
      <c r="N182" s="127"/>
    </row>
    <row r="183" spans="1:14" ht="19.5" customHeight="1" x14ac:dyDescent="0.2">
      <c r="A183" s="148"/>
      <c r="B183" s="125"/>
      <c r="C183" s="126" t="s">
        <v>835</v>
      </c>
      <c r="D183" s="131"/>
      <c r="E183" s="131">
        <v>35.840000000000003</v>
      </c>
      <c r="F183" s="131">
        <v>4.4800000000000004</v>
      </c>
      <c r="G183" s="131"/>
      <c r="H183" s="131"/>
      <c r="I183" s="131"/>
      <c r="J183" s="126"/>
      <c r="K183" s="131">
        <f t="shared" si="9"/>
        <v>160.56</v>
      </c>
      <c r="L183" s="126"/>
      <c r="M183" s="125"/>
      <c r="N183" s="127"/>
    </row>
    <row r="184" spans="1:14" ht="19.5" customHeight="1" x14ac:dyDescent="0.2">
      <c r="A184" s="148"/>
      <c r="B184" s="125"/>
      <c r="C184" s="126" t="s">
        <v>836</v>
      </c>
      <c r="D184" s="131"/>
      <c r="E184" s="131">
        <v>21.94</v>
      </c>
      <c r="F184" s="131">
        <v>4.4800000000000004</v>
      </c>
      <c r="G184" s="131"/>
      <c r="H184" s="131"/>
      <c r="I184" s="131"/>
      <c r="J184" s="126"/>
      <c r="K184" s="131">
        <f t="shared" si="9"/>
        <v>98.29</v>
      </c>
      <c r="L184" s="126"/>
      <c r="M184" s="125"/>
      <c r="N184" s="127"/>
    </row>
    <row r="185" spans="1:14" ht="19.5" customHeight="1" x14ac:dyDescent="0.2">
      <c r="A185" s="148"/>
      <c r="B185" s="125"/>
      <c r="C185" s="126" t="s">
        <v>837</v>
      </c>
      <c r="D185" s="131"/>
      <c r="E185" s="131">
        <v>16.940000000000001</v>
      </c>
      <c r="F185" s="131">
        <v>4.4800000000000004</v>
      </c>
      <c r="G185" s="131"/>
      <c r="H185" s="131"/>
      <c r="I185" s="131"/>
      <c r="J185" s="126"/>
      <c r="K185" s="131">
        <f t="shared" si="9"/>
        <v>75.89</v>
      </c>
      <c r="L185" s="126"/>
      <c r="M185" s="125"/>
      <c r="N185" s="127"/>
    </row>
    <row r="186" spans="1:14" ht="19.5" customHeight="1" x14ac:dyDescent="0.2">
      <c r="A186" s="148"/>
      <c r="B186" s="125"/>
      <c r="C186" s="126" t="s">
        <v>838</v>
      </c>
      <c r="D186" s="131"/>
      <c r="E186" s="131">
        <v>28.24</v>
      </c>
      <c r="F186" s="131">
        <v>4.4800000000000004</v>
      </c>
      <c r="G186" s="131"/>
      <c r="H186" s="131"/>
      <c r="I186" s="131"/>
      <c r="J186" s="126"/>
      <c r="K186" s="131">
        <f t="shared" si="9"/>
        <v>126.52</v>
      </c>
      <c r="L186" s="126"/>
      <c r="M186" s="125"/>
      <c r="N186" s="127"/>
    </row>
    <row r="187" spans="1:14" ht="19.5" customHeight="1" x14ac:dyDescent="0.2">
      <c r="A187" s="148"/>
      <c r="B187" s="125"/>
      <c r="C187" s="126" t="s">
        <v>839</v>
      </c>
      <c r="D187" s="131"/>
      <c r="E187" s="131">
        <v>35.28</v>
      </c>
      <c r="F187" s="131">
        <v>4.4800000000000004</v>
      </c>
      <c r="G187" s="131"/>
      <c r="H187" s="131"/>
      <c r="I187" s="131"/>
      <c r="J187" s="126"/>
      <c r="K187" s="131">
        <f t="shared" si="9"/>
        <v>158.05000000000001</v>
      </c>
      <c r="L187" s="126"/>
      <c r="M187" s="125"/>
      <c r="N187" s="127"/>
    </row>
    <row r="188" spans="1:14" ht="19.5" customHeight="1" x14ac:dyDescent="0.2">
      <c r="A188" s="148"/>
      <c r="B188" s="125"/>
      <c r="C188" s="126" t="s">
        <v>840</v>
      </c>
      <c r="D188" s="131"/>
      <c r="E188" s="131">
        <v>29.71</v>
      </c>
      <c r="F188" s="131">
        <v>3.78</v>
      </c>
      <c r="G188" s="131"/>
      <c r="H188" s="131"/>
      <c r="I188" s="131"/>
      <c r="J188" s="126"/>
      <c r="K188" s="131">
        <f>ROUND(PRODUCT(E188:F188),2)</f>
        <v>112.3</v>
      </c>
      <c r="L188" s="126"/>
      <c r="M188" s="125"/>
      <c r="N188" s="127"/>
    </row>
    <row r="189" spans="1:14" ht="19.5" customHeight="1" x14ac:dyDescent="0.2">
      <c r="A189" s="148"/>
      <c r="B189" s="125"/>
      <c r="C189" s="126" t="s">
        <v>841</v>
      </c>
      <c r="D189" s="131"/>
      <c r="E189" s="131">
        <v>13.86</v>
      </c>
      <c r="F189" s="131">
        <v>3.78</v>
      </c>
      <c r="G189" s="131"/>
      <c r="H189" s="131"/>
      <c r="I189" s="131"/>
      <c r="J189" s="126"/>
      <c r="K189" s="131">
        <f t="shared" ref="K189:K208" si="10">ROUND(PRODUCT(E189:F189),2)</f>
        <v>52.39</v>
      </c>
      <c r="L189" s="126"/>
      <c r="M189" s="125"/>
      <c r="N189" s="127"/>
    </row>
    <row r="190" spans="1:14" ht="19.5" customHeight="1" x14ac:dyDescent="0.2">
      <c r="A190" s="148"/>
      <c r="B190" s="125"/>
      <c r="C190" s="126" t="s">
        <v>840</v>
      </c>
      <c r="D190" s="131"/>
      <c r="E190" s="131">
        <v>28.9</v>
      </c>
      <c r="F190" s="131">
        <v>3.78</v>
      </c>
      <c r="G190" s="131"/>
      <c r="H190" s="131"/>
      <c r="I190" s="131"/>
      <c r="J190" s="126"/>
      <c r="K190" s="131">
        <f t="shared" si="10"/>
        <v>109.24</v>
      </c>
      <c r="L190" s="126"/>
      <c r="M190" s="125"/>
      <c r="N190" s="127"/>
    </row>
    <row r="191" spans="1:14" ht="19.5" customHeight="1" x14ac:dyDescent="0.2">
      <c r="A191" s="148"/>
      <c r="B191" s="125"/>
      <c r="C191" s="126" t="s">
        <v>842</v>
      </c>
      <c r="D191" s="131"/>
      <c r="E191" s="131">
        <v>37.06</v>
      </c>
      <c r="F191" s="131">
        <v>3.86</v>
      </c>
      <c r="G191" s="131"/>
      <c r="H191" s="131"/>
      <c r="I191" s="131"/>
      <c r="J191" s="126"/>
      <c r="K191" s="131">
        <f t="shared" si="10"/>
        <v>143.05000000000001</v>
      </c>
      <c r="L191" s="126"/>
      <c r="M191" s="125"/>
      <c r="N191" s="127"/>
    </row>
    <row r="192" spans="1:14" ht="19.5" customHeight="1" x14ac:dyDescent="0.2">
      <c r="A192" s="148"/>
      <c r="B192" s="125"/>
      <c r="C192" s="126" t="s">
        <v>843</v>
      </c>
      <c r="D192" s="131"/>
      <c r="E192" s="131">
        <v>23.79</v>
      </c>
      <c r="F192" s="131">
        <v>3.78</v>
      </c>
      <c r="G192" s="131"/>
      <c r="H192" s="131"/>
      <c r="I192" s="131"/>
      <c r="J192" s="126"/>
      <c r="K192" s="131">
        <f t="shared" si="10"/>
        <v>89.93</v>
      </c>
      <c r="L192" s="126"/>
      <c r="M192" s="125"/>
      <c r="N192" s="127"/>
    </row>
    <row r="193" spans="1:14" ht="19.5" customHeight="1" x14ac:dyDescent="0.2">
      <c r="A193" s="148"/>
      <c r="B193" s="125"/>
      <c r="C193" s="126" t="s">
        <v>844</v>
      </c>
      <c r="D193" s="131"/>
      <c r="E193" s="131">
        <v>23.97</v>
      </c>
      <c r="F193" s="131">
        <v>3.78</v>
      </c>
      <c r="G193" s="131"/>
      <c r="H193" s="131"/>
      <c r="I193" s="131"/>
      <c r="J193" s="126"/>
      <c r="K193" s="131">
        <f t="shared" si="10"/>
        <v>90.61</v>
      </c>
      <c r="L193" s="126"/>
      <c r="M193" s="125"/>
      <c r="N193" s="127"/>
    </row>
    <row r="194" spans="1:14" ht="19.5" customHeight="1" x14ac:dyDescent="0.2">
      <c r="A194" s="148"/>
      <c r="B194" s="125"/>
      <c r="C194" s="126" t="s">
        <v>845</v>
      </c>
      <c r="D194" s="131"/>
      <c r="E194" s="131">
        <v>31.71</v>
      </c>
      <c r="F194" s="131">
        <v>3.78</v>
      </c>
      <c r="G194" s="131"/>
      <c r="H194" s="131"/>
      <c r="I194" s="131"/>
      <c r="J194" s="126"/>
      <c r="K194" s="131">
        <f t="shared" si="10"/>
        <v>119.86</v>
      </c>
      <c r="L194" s="126"/>
      <c r="M194" s="125"/>
      <c r="N194" s="127"/>
    </row>
    <row r="195" spans="1:14" ht="19.5" customHeight="1" x14ac:dyDescent="0.2">
      <c r="A195" s="148"/>
      <c r="B195" s="125"/>
      <c r="C195" s="126" t="s">
        <v>842</v>
      </c>
      <c r="D195" s="131"/>
      <c r="E195" s="131">
        <v>18.739999999999998</v>
      </c>
      <c r="F195" s="131">
        <v>4.03</v>
      </c>
      <c r="G195" s="131"/>
      <c r="H195" s="131"/>
      <c r="I195" s="131"/>
      <c r="J195" s="126"/>
      <c r="K195" s="131">
        <f t="shared" si="10"/>
        <v>75.52</v>
      </c>
      <c r="L195" s="126"/>
      <c r="M195" s="125"/>
      <c r="N195" s="127"/>
    </row>
    <row r="196" spans="1:14" ht="19.5" customHeight="1" x14ac:dyDescent="0.2">
      <c r="A196" s="148"/>
      <c r="B196" s="125"/>
      <c r="C196" s="126" t="s">
        <v>846</v>
      </c>
      <c r="D196" s="131"/>
      <c r="E196" s="131">
        <v>14.62</v>
      </c>
      <c r="F196" s="131">
        <v>3.72</v>
      </c>
      <c r="G196" s="131"/>
      <c r="H196" s="131"/>
      <c r="I196" s="131"/>
      <c r="J196" s="126"/>
      <c r="K196" s="131">
        <f t="shared" si="10"/>
        <v>54.39</v>
      </c>
      <c r="L196" s="126"/>
      <c r="M196" s="125"/>
      <c r="N196" s="127"/>
    </row>
    <row r="197" spans="1:14" ht="19.5" customHeight="1" x14ac:dyDescent="0.2">
      <c r="A197" s="148"/>
      <c r="B197" s="125"/>
      <c r="C197" s="126" t="s">
        <v>847</v>
      </c>
      <c r="D197" s="131"/>
      <c r="E197" s="131">
        <v>23.24</v>
      </c>
      <c r="F197" s="131">
        <v>4.1399999999999997</v>
      </c>
      <c r="G197" s="131"/>
      <c r="H197" s="131"/>
      <c r="I197" s="131"/>
      <c r="J197" s="126"/>
      <c r="K197" s="131">
        <f t="shared" si="10"/>
        <v>96.21</v>
      </c>
      <c r="L197" s="126"/>
      <c r="M197" s="125"/>
      <c r="N197" s="127"/>
    </row>
    <row r="198" spans="1:14" ht="19.5" customHeight="1" x14ac:dyDescent="0.2">
      <c r="A198" s="148"/>
      <c r="B198" s="125"/>
      <c r="C198" s="126" t="s">
        <v>847</v>
      </c>
      <c r="D198" s="131"/>
      <c r="E198" s="131">
        <v>12.62</v>
      </c>
      <c r="F198" s="131">
        <v>4.1399999999999997</v>
      </c>
      <c r="G198" s="131"/>
      <c r="H198" s="131"/>
      <c r="I198" s="131"/>
      <c r="J198" s="126"/>
      <c r="K198" s="131">
        <f t="shared" si="10"/>
        <v>52.25</v>
      </c>
      <c r="L198" s="126"/>
      <c r="M198" s="125"/>
      <c r="N198" s="127"/>
    </row>
    <row r="199" spans="1:14" ht="19.5" customHeight="1" x14ac:dyDescent="0.2">
      <c r="A199" s="148"/>
      <c r="B199" s="125"/>
      <c r="C199" s="126" t="s">
        <v>848</v>
      </c>
      <c r="D199" s="131"/>
      <c r="E199" s="131">
        <v>11.62</v>
      </c>
      <c r="F199" s="131">
        <v>3.89</v>
      </c>
      <c r="G199" s="131"/>
      <c r="H199" s="131"/>
      <c r="I199" s="131"/>
      <c r="J199" s="126"/>
      <c r="K199" s="131">
        <f t="shared" si="10"/>
        <v>45.2</v>
      </c>
      <c r="L199" s="126"/>
      <c r="M199" s="125"/>
      <c r="N199" s="127"/>
    </row>
    <row r="200" spans="1:14" ht="19.5" customHeight="1" x14ac:dyDescent="0.2">
      <c r="A200" s="148"/>
      <c r="B200" s="125"/>
      <c r="C200" s="126" t="s">
        <v>849</v>
      </c>
      <c r="D200" s="131"/>
      <c r="E200" s="131">
        <v>10.3</v>
      </c>
      <c r="F200" s="131">
        <v>4.1399999999999997</v>
      </c>
      <c r="G200" s="131"/>
      <c r="H200" s="131"/>
      <c r="I200" s="131"/>
      <c r="J200" s="126"/>
      <c r="K200" s="131">
        <f t="shared" si="10"/>
        <v>42.64</v>
      </c>
      <c r="L200" s="126"/>
      <c r="M200" s="125"/>
      <c r="N200" s="127"/>
    </row>
    <row r="201" spans="1:14" ht="19.5" customHeight="1" x14ac:dyDescent="0.2">
      <c r="A201" s="148"/>
      <c r="B201" s="125"/>
      <c r="C201" s="126" t="s">
        <v>849</v>
      </c>
      <c r="D201" s="131"/>
      <c r="E201" s="131">
        <v>26.44</v>
      </c>
      <c r="F201" s="131">
        <v>4.1399999999999997</v>
      </c>
      <c r="G201" s="131"/>
      <c r="H201" s="131"/>
      <c r="I201" s="131"/>
      <c r="J201" s="126"/>
      <c r="K201" s="131">
        <f t="shared" si="10"/>
        <v>109.46</v>
      </c>
      <c r="L201" s="126"/>
      <c r="M201" s="125"/>
      <c r="N201" s="127"/>
    </row>
    <row r="202" spans="1:14" ht="19.5" customHeight="1" x14ac:dyDescent="0.2">
      <c r="A202" s="148"/>
      <c r="B202" s="125"/>
      <c r="C202" s="126" t="s">
        <v>850</v>
      </c>
      <c r="D202" s="131"/>
      <c r="E202" s="131">
        <v>13.13</v>
      </c>
      <c r="F202" s="131">
        <v>4.4000000000000004</v>
      </c>
      <c r="G202" s="131"/>
      <c r="H202" s="131"/>
      <c r="I202" s="131"/>
      <c r="J202" s="126"/>
      <c r="K202" s="131">
        <f t="shared" si="10"/>
        <v>57.77</v>
      </c>
      <c r="L202" s="126"/>
      <c r="M202" s="125"/>
      <c r="N202" s="127"/>
    </row>
    <row r="203" spans="1:14" ht="19.5" customHeight="1" x14ac:dyDescent="0.2">
      <c r="A203" s="148"/>
      <c r="B203" s="125"/>
      <c r="C203" s="126" t="s">
        <v>851</v>
      </c>
      <c r="D203" s="131"/>
      <c r="E203" s="131">
        <v>28.91</v>
      </c>
      <c r="F203" s="131">
        <v>4.1399999999999997</v>
      </c>
      <c r="G203" s="131"/>
      <c r="H203" s="131"/>
      <c r="I203" s="131"/>
      <c r="J203" s="126"/>
      <c r="K203" s="131">
        <f t="shared" si="10"/>
        <v>119.69</v>
      </c>
      <c r="L203" s="126"/>
      <c r="M203" s="125"/>
      <c r="N203" s="127"/>
    </row>
    <row r="204" spans="1:14" ht="19.5" customHeight="1" x14ac:dyDescent="0.2">
      <c r="A204" s="148"/>
      <c r="B204" s="125"/>
      <c r="C204" s="126" t="s">
        <v>852</v>
      </c>
      <c r="D204" s="131"/>
      <c r="E204" s="131">
        <v>24.77</v>
      </c>
      <c r="F204" s="131">
        <v>4.1399999999999997</v>
      </c>
      <c r="G204" s="131"/>
      <c r="H204" s="131"/>
      <c r="I204" s="131"/>
      <c r="J204" s="126"/>
      <c r="K204" s="131">
        <f t="shared" si="10"/>
        <v>102.55</v>
      </c>
      <c r="L204" s="126"/>
      <c r="M204" s="125"/>
      <c r="N204" s="127"/>
    </row>
    <row r="205" spans="1:14" ht="19.5" customHeight="1" x14ac:dyDescent="0.2">
      <c r="A205" s="148"/>
      <c r="B205" s="125"/>
      <c r="C205" s="126" t="s">
        <v>853</v>
      </c>
      <c r="D205" s="131"/>
      <c r="E205" s="131">
        <v>22.87</v>
      </c>
      <c r="F205" s="131">
        <v>4.1399999999999997</v>
      </c>
      <c r="G205" s="131"/>
      <c r="H205" s="131"/>
      <c r="I205" s="131"/>
      <c r="J205" s="126"/>
      <c r="K205" s="131">
        <f t="shared" si="10"/>
        <v>94.68</v>
      </c>
      <c r="L205" s="126"/>
      <c r="M205" s="125"/>
      <c r="N205" s="127"/>
    </row>
    <row r="206" spans="1:14" ht="19.5" customHeight="1" x14ac:dyDescent="0.2">
      <c r="A206" s="148"/>
      <c r="B206" s="125"/>
      <c r="C206" s="126" t="s">
        <v>849</v>
      </c>
      <c r="D206" s="131"/>
      <c r="E206" s="131">
        <v>19.059999999999999</v>
      </c>
      <c r="F206" s="131">
        <v>2.84</v>
      </c>
      <c r="G206" s="131"/>
      <c r="H206" s="131"/>
      <c r="I206" s="131"/>
      <c r="J206" s="126"/>
      <c r="K206" s="131">
        <f t="shared" si="10"/>
        <v>54.13</v>
      </c>
      <c r="L206" s="126"/>
      <c r="M206" s="125"/>
      <c r="N206" s="127"/>
    </row>
    <row r="207" spans="1:14" ht="19.5" customHeight="1" x14ac:dyDescent="0.2">
      <c r="A207" s="148"/>
      <c r="B207" s="125"/>
      <c r="C207" s="126" t="s">
        <v>854</v>
      </c>
      <c r="D207" s="131"/>
      <c r="E207" s="131">
        <v>12.26</v>
      </c>
      <c r="F207" s="131">
        <v>1.79</v>
      </c>
      <c r="G207" s="131"/>
      <c r="H207" s="131"/>
      <c r="I207" s="131"/>
      <c r="J207" s="126"/>
      <c r="K207" s="131">
        <f t="shared" si="10"/>
        <v>21.95</v>
      </c>
      <c r="L207" s="126"/>
      <c r="M207" s="125"/>
      <c r="N207" s="127"/>
    </row>
    <row r="208" spans="1:14" ht="19.5" customHeight="1" x14ac:dyDescent="0.2">
      <c r="A208" s="148"/>
      <c r="B208" s="125"/>
      <c r="C208" s="126" t="s">
        <v>855</v>
      </c>
      <c r="D208" s="131"/>
      <c r="E208" s="131">
        <v>19.079999999999998</v>
      </c>
      <c r="F208" s="131">
        <v>1.79</v>
      </c>
      <c r="G208" s="131"/>
      <c r="H208" s="131"/>
      <c r="I208" s="131"/>
      <c r="J208" s="126"/>
      <c r="K208" s="131">
        <f t="shared" si="10"/>
        <v>34.15</v>
      </c>
      <c r="L208" s="126"/>
      <c r="M208" s="125"/>
      <c r="N208" s="127"/>
    </row>
    <row r="209" spans="1:15" ht="19.5" customHeight="1" thickBot="1" x14ac:dyDescent="0.25">
      <c r="A209" s="148"/>
      <c r="B209" s="125"/>
      <c r="C209" s="126"/>
      <c r="D209" s="131"/>
      <c r="E209" s="131"/>
      <c r="F209" s="131"/>
      <c r="G209" s="131"/>
      <c r="H209" s="131"/>
      <c r="I209" s="131"/>
      <c r="J209" s="126"/>
      <c r="K209" s="132"/>
      <c r="L209" s="126"/>
      <c r="M209" s="125"/>
      <c r="N209" s="127"/>
    </row>
    <row r="210" spans="1:15" ht="19.5" customHeight="1" thickTop="1" x14ac:dyDescent="0.2">
      <c r="A210" s="148"/>
      <c r="B210" s="125"/>
      <c r="C210" s="126"/>
      <c r="D210" s="131"/>
      <c r="E210" s="131"/>
      <c r="F210" s="131"/>
      <c r="G210" s="131"/>
      <c r="H210" s="131"/>
      <c r="I210" s="131"/>
      <c r="J210" s="126"/>
      <c r="K210" s="134">
        <f>SUM(K142:K208)</f>
        <v>5553.7900000000009</v>
      </c>
      <c r="L210" s="126"/>
      <c r="M210" s="125"/>
      <c r="N210" s="127"/>
    </row>
    <row r="211" spans="1:15" ht="19.5" customHeight="1" x14ac:dyDescent="0.2">
      <c r="A211" s="148"/>
      <c r="B211" s="125"/>
      <c r="C211" s="126"/>
      <c r="D211" s="131"/>
      <c r="E211" s="131"/>
      <c r="F211" s="131"/>
      <c r="G211" s="131"/>
      <c r="H211" s="131"/>
      <c r="I211" s="131"/>
      <c r="J211" s="126"/>
      <c r="K211" s="134"/>
      <c r="L211" s="126"/>
      <c r="M211" s="125"/>
      <c r="N211" s="127"/>
    </row>
    <row r="212" spans="1:15" ht="19.899999999999999" customHeight="1" x14ac:dyDescent="0.2">
      <c r="A212" s="148">
        <v>213</v>
      </c>
      <c r="B212" s="135" t="s">
        <v>733</v>
      </c>
      <c r="C212" s="136" t="str">
        <f>VLOOKUP(B212,APRESENTAÇÃO!$A$162:$D$197,3,FALSE)</f>
        <v>Massa corrida a base de PVA</v>
      </c>
      <c r="D212" s="137"/>
      <c r="E212" s="137"/>
      <c r="F212" s="138"/>
      <c r="G212" s="139"/>
      <c r="H212" s="139"/>
      <c r="I212" s="139"/>
      <c r="J212" s="139"/>
      <c r="K212" s="140"/>
      <c r="L212" s="139"/>
      <c r="M212" s="135" t="str">
        <f>VLOOKUP($B212,APRESENTAÇÃO!$A$162:$D$197,4,FALSE)</f>
        <v>m²</v>
      </c>
      <c r="N212" s="158">
        <f>K264</f>
        <v>3897.82</v>
      </c>
      <c r="O212" s="156">
        <f>VLOOKUP(B212,APRESENTAÇÃO!$A$9:$H$197,8,FALSE)</f>
        <v>3897.82</v>
      </c>
    </row>
    <row r="213" spans="1:15" ht="19.5" customHeight="1" x14ac:dyDescent="0.2">
      <c r="A213" s="148"/>
      <c r="B213" s="125"/>
      <c r="C213" s="122" t="s">
        <v>784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5"/>
      <c r="N213" s="127"/>
    </row>
    <row r="214" spans="1:15" ht="19.5" customHeight="1" x14ac:dyDescent="0.2">
      <c r="A214" s="148"/>
      <c r="B214" s="125"/>
      <c r="C214" s="126" t="s">
        <v>793</v>
      </c>
      <c r="D214" s="126"/>
      <c r="E214" s="126"/>
      <c r="F214" s="126"/>
      <c r="G214" s="126"/>
      <c r="H214" s="126"/>
      <c r="I214" s="126"/>
      <c r="J214" s="126"/>
      <c r="K214" s="126"/>
      <c r="L214" s="126"/>
      <c r="M214" s="125"/>
      <c r="N214" s="127"/>
    </row>
    <row r="215" spans="1:15" ht="19.5" customHeight="1" x14ac:dyDescent="0.2">
      <c r="A215" s="148"/>
      <c r="B215" s="125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5"/>
      <c r="N215" s="127"/>
    </row>
    <row r="216" spans="1:15" ht="19.5" customHeight="1" x14ac:dyDescent="0.2">
      <c r="A216" s="148"/>
      <c r="B216" s="125"/>
      <c r="C216" s="128" t="s">
        <v>5</v>
      </c>
      <c r="D216" s="129"/>
      <c r="E216" s="129" t="s">
        <v>791</v>
      </c>
      <c r="F216" s="129" t="s">
        <v>792</v>
      </c>
      <c r="G216" s="129"/>
      <c r="H216" s="129"/>
      <c r="I216" s="157"/>
      <c r="J216" s="129"/>
      <c r="K216" s="129" t="s">
        <v>786</v>
      </c>
      <c r="L216" s="126"/>
      <c r="M216" s="125"/>
      <c r="N216" s="127"/>
    </row>
    <row r="217" spans="1:15" ht="19.5" customHeight="1" x14ac:dyDescent="0.2">
      <c r="A217" s="148"/>
      <c r="B217" s="125"/>
      <c r="C217" s="126" t="s">
        <v>816</v>
      </c>
      <c r="D217" s="131"/>
      <c r="E217" s="131">
        <v>28.24</v>
      </c>
      <c r="F217" s="131">
        <v>2.17</v>
      </c>
      <c r="G217" s="131"/>
      <c r="H217" s="131"/>
      <c r="I217" s="131"/>
      <c r="J217" s="126"/>
      <c r="K217" s="131">
        <f>ROUND(PRODUCT(E217:F217),2)</f>
        <v>61.28</v>
      </c>
      <c r="L217" s="126"/>
      <c r="M217" s="125"/>
      <c r="N217" s="127"/>
    </row>
    <row r="218" spans="1:15" ht="19.5" customHeight="1" x14ac:dyDescent="0.2">
      <c r="A218" s="148"/>
      <c r="B218" s="125"/>
      <c r="C218" s="126" t="s">
        <v>817</v>
      </c>
      <c r="D218" s="131"/>
      <c r="E218" s="131">
        <v>24</v>
      </c>
      <c r="F218" s="131">
        <v>2.17</v>
      </c>
      <c r="G218" s="131"/>
      <c r="H218" s="131"/>
      <c r="I218" s="131"/>
      <c r="J218" s="126"/>
      <c r="K218" s="131">
        <f>ROUND(PRODUCT(E218:F218),2)</f>
        <v>52.08</v>
      </c>
      <c r="L218" s="126"/>
      <c r="M218" s="125"/>
      <c r="N218" s="127"/>
    </row>
    <row r="219" spans="1:15" ht="19.5" customHeight="1" x14ac:dyDescent="0.2">
      <c r="A219" s="148"/>
      <c r="B219" s="125"/>
      <c r="C219" s="126" t="s">
        <v>818</v>
      </c>
      <c r="D219" s="131"/>
      <c r="E219" s="131">
        <v>17.48</v>
      </c>
      <c r="F219" s="131">
        <v>2.17</v>
      </c>
      <c r="G219" s="131"/>
      <c r="H219" s="131"/>
      <c r="I219" s="131"/>
      <c r="J219" s="126"/>
      <c r="K219" s="131">
        <f t="shared" ref="K219:K241" si="11">ROUND(PRODUCT(E219:F219),2)</f>
        <v>37.93</v>
      </c>
      <c r="L219" s="126"/>
      <c r="M219" s="125"/>
      <c r="N219" s="127"/>
    </row>
    <row r="220" spans="1:15" ht="19.5" customHeight="1" x14ac:dyDescent="0.2">
      <c r="A220" s="148"/>
      <c r="B220" s="125"/>
      <c r="C220" s="126" t="s">
        <v>819</v>
      </c>
      <c r="D220" s="131"/>
      <c r="E220" s="131">
        <v>31.26</v>
      </c>
      <c r="F220" s="131">
        <v>2.5</v>
      </c>
      <c r="G220" s="131"/>
      <c r="H220" s="131"/>
      <c r="I220" s="131"/>
      <c r="J220" s="126"/>
      <c r="K220" s="131">
        <f t="shared" si="11"/>
        <v>78.150000000000006</v>
      </c>
      <c r="L220" s="126"/>
      <c r="M220" s="125"/>
      <c r="N220" s="127"/>
    </row>
    <row r="221" spans="1:15" ht="19.5" customHeight="1" x14ac:dyDescent="0.2">
      <c r="A221" s="148"/>
      <c r="B221" s="125"/>
      <c r="C221" s="126" t="s">
        <v>820</v>
      </c>
      <c r="D221" s="131"/>
      <c r="E221" s="131">
        <v>15.5</v>
      </c>
      <c r="F221" s="131">
        <v>2.17</v>
      </c>
      <c r="G221" s="131"/>
      <c r="H221" s="131"/>
      <c r="I221" s="131"/>
      <c r="J221" s="126"/>
      <c r="K221" s="131">
        <f t="shared" si="11"/>
        <v>33.64</v>
      </c>
      <c r="L221" s="126"/>
      <c r="M221" s="125"/>
      <c r="N221" s="127"/>
    </row>
    <row r="222" spans="1:15" ht="19.5" customHeight="1" x14ac:dyDescent="0.2">
      <c r="A222" s="148"/>
      <c r="B222" s="125"/>
      <c r="C222" s="126" t="s">
        <v>821</v>
      </c>
      <c r="D222" s="131"/>
      <c r="E222" s="131">
        <v>16.600000000000001</v>
      </c>
      <c r="F222" s="131">
        <v>2.2200000000000002</v>
      </c>
      <c r="G222" s="131"/>
      <c r="H222" s="131"/>
      <c r="I222" s="131"/>
      <c r="J222" s="126"/>
      <c r="K222" s="131">
        <f t="shared" si="11"/>
        <v>36.85</v>
      </c>
      <c r="L222" s="126"/>
      <c r="M222" s="125"/>
      <c r="N222" s="127"/>
    </row>
    <row r="223" spans="1:15" ht="19.5" customHeight="1" x14ac:dyDescent="0.2">
      <c r="A223" s="148"/>
      <c r="B223" s="125"/>
      <c r="C223" s="126" t="s">
        <v>822</v>
      </c>
      <c r="D223" s="131"/>
      <c r="E223" s="131">
        <v>24</v>
      </c>
      <c r="F223" s="131">
        <v>2.17</v>
      </c>
      <c r="G223" s="131"/>
      <c r="H223" s="131"/>
      <c r="I223" s="131"/>
      <c r="J223" s="126"/>
      <c r="K223" s="131">
        <f t="shared" si="11"/>
        <v>52.08</v>
      </c>
      <c r="L223" s="126"/>
      <c r="M223" s="125"/>
      <c r="N223" s="127"/>
    </row>
    <row r="224" spans="1:15" ht="19.5" customHeight="1" x14ac:dyDescent="0.2">
      <c r="A224" s="148"/>
      <c r="B224" s="125"/>
      <c r="C224" s="126" t="s">
        <v>823</v>
      </c>
      <c r="D224" s="131"/>
      <c r="E224" s="131">
        <v>18.04</v>
      </c>
      <c r="F224" s="131">
        <v>2.17</v>
      </c>
      <c r="G224" s="131"/>
      <c r="H224" s="131"/>
      <c r="I224" s="131"/>
      <c r="J224" s="126"/>
      <c r="K224" s="131">
        <f t="shared" si="11"/>
        <v>39.15</v>
      </c>
      <c r="L224" s="126"/>
      <c r="M224" s="125"/>
      <c r="N224" s="127"/>
    </row>
    <row r="225" spans="1:14" ht="19.5" customHeight="1" x14ac:dyDescent="0.2">
      <c r="A225" s="148"/>
      <c r="B225" s="125"/>
      <c r="C225" s="126" t="s">
        <v>824</v>
      </c>
      <c r="D225" s="131"/>
      <c r="E225" s="131">
        <v>28.24</v>
      </c>
      <c r="F225" s="131">
        <v>2.17</v>
      </c>
      <c r="G225" s="131"/>
      <c r="H225" s="131"/>
      <c r="I225" s="131"/>
      <c r="J225" s="126"/>
      <c r="K225" s="131">
        <f t="shared" si="11"/>
        <v>61.28</v>
      </c>
      <c r="L225" s="126"/>
      <c r="M225" s="125"/>
      <c r="N225" s="127"/>
    </row>
    <row r="226" spans="1:14" ht="19.5" customHeight="1" x14ac:dyDescent="0.2">
      <c r="A226" s="148"/>
      <c r="B226" s="125"/>
      <c r="C226" s="126" t="s">
        <v>825</v>
      </c>
      <c r="D226" s="131"/>
      <c r="E226" s="131">
        <v>66.64</v>
      </c>
      <c r="F226" s="131">
        <v>3.88</v>
      </c>
      <c r="G226" s="131"/>
      <c r="H226" s="131"/>
      <c r="I226" s="131"/>
      <c r="J226" s="126"/>
      <c r="K226" s="131">
        <f t="shared" si="11"/>
        <v>258.56</v>
      </c>
      <c r="L226" s="126"/>
      <c r="M226" s="125"/>
      <c r="N226" s="127"/>
    </row>
    <row r="227" spans="1:14" ht="19.5" customHeight="1" x14ac:dyDescent="0.2">
      <c r="A227" s="148"/>
      <c r="B227" s="125"/>
      <c r="C227" s="126" t="s">
        <v>825</v>
      </c>
      <c r="D227" s="131"/>
      <c r="E227" s="131">
        <v>23.97</v>
      </c>
      <c r="F227" s="131">
        <v>3.88</v>
      </c>
      <c r="G227" s="131"/>
      <c r="H227" s="131"/>
      <c r="I227" s="131"/>
      <c r="J227" s="126"/>
      <c r="K227" s="131">
        <f t="shared" si="11"/>
        <v>93</v>
      </c>
      <c r="L227" s="126"/>
      <c r="M227" s="125"/>
      <c r="N227" s="127"/>
    </row>
    <row r="228" spans="1:14" ht="19.5" customHeight="1" x14ac:dyDescent="0.2">
      <c r="A228" s="148"/>
      <c r="B228" s="125"/>
      <c r="C228" s="126" t="s">
        <v>826</v>
      </c>
      <c r="D228" s="131"/>
      <c r="E228" s="131">
        <v>28.24</v>
      </c>
      <c r="F228" s="131">
        <v>3.88</v>
      </c>
      <c r="G228" s="131"/>
      <c r="H228" s="131"/>
      <c r="I228" s="131"/>
      <c r="J228" s="126"/>
      <c r="K228" s="131">
        <f t="shared" si="11"/>
        <v>109.57</v>
      </c>
      <c r="L228" s="126"/>
      <c r="M228" s="125"/>
      <c r="N228" s="127"/>
    </row>
    <row r="229" spans="1:14" ht="19.5" customHeight="1" x14ac:dyDescent="0.2">
      <c r="A229" s="148"/>
      <c r="B229" s="125"/>
      <c r="C229" s="126" t="s">
        <v>827</v>
      </c>
      <c r="D229" s="131"/>
      <c r="E229" s="131">
        <v>29.04</v>
      </c>
      <c r="F229" s="131">
        <v>3.88</v>
      </c>
      <c r="G229" s="131"/>
      <c r="H229" s="131"/>
      <c r="I229" s="131"/>
      <c r="J229" s="126"/>
      <c r="K229" s="131">
        <f t="shared" si="11"/>
        <v>112.68</v>
      </c>
      <c r="L229" s="126"/>
      <c r="M229" s="125"/>
      <c r="N229" s="127"/>
    </row>
    <row r="230" spans="1:14" ht="19.5" customHeight="1" x14ac:dyDescent="0.2">
      <c r="A230" s="148"/>
      <c r="B230" s="125"/>
      <c r="C230" s="126" t="s">
        <v>828</v>
      </c>
      <c r="D230" s="131"/>
      <c r="E230" s="131">
        <v>18.04</v>
      </c>
      <c r="F230" s="131">
        <v>3.88</v>
      </c>
      <c r="G230" s="131"/>
      <c r="H230" s="131"/>
      <c r="I230" s="131"/>
      <c r="J230" s="126"/>
      <c r="K230" s="131">
        <f t="shared" si="11"/>
        <v>70</v>
      </c>
      <c r="L230" s="126"/>
      <c r="M230" s="125"/>
      <c r="N230" s="127"/>
    </row>
    <row r="231" spans="1:14" ht="19.5" customHeight="1" x14ac:dyDescent="0.2">
      <c r="A231" s="148"/>
      <c r="B231" s="125"/>
      <c r="C231" s="126" t="s">
        <v>829</v>
      </c>
      <c r="D231" s="131"/>
      <c r="E231" s="131">
        <v>16.600000000000001</v>
      </c>
      <c r="F231" s="131">
        <v>2.5499999999999998</v>
      </c>
      <c r="G231" s="131"/>
      <c r="H231" s="131"/>
      <c r="I231" s="131"/>
      <c r="J231" s="126"/>
      <c r="K231" s="131">
        <f t="shared" si="11"/>
        <v>42.33</v>
      </c>
      <c r="L231" s="126"/>
      <c r="M231" s="125"/>
      <c r="N231" s="127"/>
    </row>
    <row r="232" spans="1:14" ht="19.5" customHeight="1" x14ac:dyDescent="0.2">
      <c r="A232" s="148"/>
      <c r="B232" s="125"/>
      <c r="C232" s="126" t="s">
        <v>830</v>
      </c>
      <c r="D232" s="131"/>
      <c r="E232" s="131">
        <v>16.02</v>
      </c>
      <c r="F232" s="131">
        <v>3.88</v>
      </c>
      <c r="G232" s="131"/>
      <c r="H232" s="131"/>
      <c r="I232" s="131"/>
      <c r="J232" s="126"/>
      <c r="K232" s="131">
        <f t="shared" si="11"/>
        <v>62.16</v>
      </c>
      <c r="L232" s="126"/>
      <c r="M232" s="125"/>
      <c r="N232" s="127"/>
    </row>
    <row r="233" spans="1:14" ht="19.5" customHeight="1" x14ac:dyDescent="0.2">
      <c r="A233" s="148"/>
      <c r="B233" s="125"/>
      <c r="C233" s="126" t="s">
        <v>831</v>
      </c>
      <c r="D233" s="131"/>
      <c r="E233" s="131">
        <v>28.24</v>
      </c>
      <c r="F233" s="131">
        <v>3.88</v>
      </c>
      <c r="G233" s="131"/>
      <c r="H233" s="131"/>
      <c r="I233" s="131"/>
      <c r="J233" s="126"/>
      <c r="K233" s="131">
        <f t="shared" si="11"/>
        <v>109.57</v>
      </c>
      <c r="L233" s="126"/>
      <c r="M233" s="125"/>
      <c r="N233" s="127"/>
    </row>
    <row r="234" spans="1:14" ht="19.5" customHeight="1" x14ac:dyDescent="0.2">
      <c r="A234" s="148"/>
      <c r="B234" s="125"/>
      <c r="C234" s="126" t="s">
        <v>832</v>
      </c>
      <c r="D234" s="131"/>
      <c r="E234" s="131">
        <v>17.48</v>
      </c>
      <c r="F234" s="131">
        <v>3.88</v>
      </c>
      <c r="G234" s="131"/>
      <c r="H234" s="131"/>
      <c r="I234" s="131"/>
      <c r="J234" s="126"/>
      <c r="K234" s="131">
        <f t="shared" si="11"/>
        <v>67.819999999999993</v>
      </c>
      <c r="L234" s="126"/>
      <c r="M234" s="125"/>
      <c r="N234" s="127"/>
    </row>
    <row r="235" spans="1:14" ht="19.5" customHeight="1" x14ac:dyDescent="0.2">
      <c r="A235" s="148"/>
      <c r="B235" s="125"/>
      <c r="C235" s="126" t="s">
        <v>833</v>
      </c>
      <c r="D235" s="131"/>
      <c r="E235" s="131">
        <v>24</v>
      </c>
      <c r="F235" s="131">
        <v>3.88</v>
      </c>
      <c r="G235" s="131"/>
      <c r="H235" s="131"/>
      <c r="I235" s="131"/>
      <c r="J235" s="126"/>
      <c r="K235" s="131">
        <f t="shared" si="11"/>
        <v>93.12</v>
      </c>
      <c r="L235" s="126"/>
      <c r="M235" s="125"/>
      <c r="N235" s="127"/>
    </row>
    <row r="236" spans="1:14" ht="19.5" customHeight="1" x14ac:dyDescent="0.2">
      <c r="A236" s="148"/>
      <c r="B236" s="125"/>
      <c r="C236" s="126" t="s">
        <v>834</v>
      </c>
      <c r="D236" s="131"/>
      <c r="E236" s="131">
        <v>28.86</v>
      </c>
      <c r="F236" s="131">
        <v>4.4800000000000004</v>
      </c>
      <c r="G236" s="131"/>
      <c r="H236" s="131"/>
      <c r="I236" s="131"/>
      <c r="J236" s="126"/>
      <c r="K236" s="131">
        <f t="shared" si="11"/>
        <v>129.29</v>
      </c>
      <c r="L236" s="126"/>
      <c r="M236" s="125"/>
      <c r="N236" s="127"/>
    </row>
    <row r="237" spans="1:14" ht="19.5" customHeight="1" x14ac:dyDescent="0.2">
      <c r="A237" s="148"/>
      <c r="B237" s="125"/>
      <c r="C237" s="126" t="s">
        <v>835</v>
      </c>
      <c r="D237" s="131"/>
      <c r="E237" s="131">
        <v>35.840000000000003</v>
      </c>
      <c r="F237" s="131">
        <v>4.4800000000000004</v>
      </c>
      <c r="G237" s="131"/>
      <c r="H237" s="131"/>
      <c r="I237" s="131"/>
      <c r="J237" s="126"/>
      <c r="K237" s="131">
        <f t="shared" si="11"/>
        <v>160.56</v>
      </c>
      <c r="L237" s="126"/>
      <c r="M237" s="125"/>
      <c r="N237" s="127"/>
    </row>
    <row r="238" spans="1:14" ht="19.5" customHeight="1" x14ac:dyDescent="0.2">
      <c r="A238" s="148"/>
      <c r="B238" s="125"/>
      <c r="C238" s="126" t="s">
        <v>836</v>
      </c>
      <c r="D238" s="131"/>
      <c r="E238" s="131">
        <v>21.94</v>
      </c>
      <c r="F238" s="131">
        <v>4.4800000000000004</v>
      </c>
      <c r="G238" s="131"/>
      <c r="H238" s="131"/>
      <c r="I238" s="131"/>
      <c r="J238" s="126"/>
      <c r="K238" s="131">
        <f t="shared" si="11"/>
        <v>98.29</v>
      </c>
      <c r="L238" s="126"/>
      <c r="M238" s="125"/>
      <c r="N238" s="127"/>
    </row>
    <row r="239" spans="1:14" ht="19.5" customHeight="1" x14ac:dyDescent="0.2">
      <c r="A239" s="148"/>
      <c r="B239" s="125"/>
      <c r="C239" s="126" t="s">
        <v>837</v>
      </c>
      <c r="D239" s="131"/>
      <c r="E239" s="131">
        <v>16.940000000000001</v>
      </c>
      <c r="F239" s="131">
        <v>4.4800000000000004</v>
      </c>
      <c r="G239" s="131"/>
      <c r="H239" s="131"/>
      <c r="I239" s="131"/>
      <c r="J239" s="126"/>
      <c r="K239" s="131">
        <f t="shared" si="11"/>
        <v>75.89</v>
      </c>
      <c r="L239" s="126"/>
      <c r="M239" s="125"/>
      <c r="N239" s="127"/>
    </row>
    <row r="240" spans="1:14" ht="19.5" customHeight="1" x14ac:dyDescent="0.2">
      <c r="A240" s="148"/>
      <c r="B240" s="125"/>
      <c r="C240" s="126" t="s">
        <v>838</v>
      </c>
      <c r="D240" s="131"/>
      <c r="E240" s="131">
        <v>28.24</v>
      </c>
      <c r="F240" s="131">
        <v>4.4800000000000004</v>
      </c>
      <c r="G240" s="131"/>
      <c r="H240" s="131"/>
      <c r="I240" s="131"/>
      <c r="J240" s="126"/>
      <c r="K240" s="131">
        <f t="shared" si="11"/>
        <v>126.52</v>
      </c>
      <c r="L240" s="126"/>
      <c r="M240" s="125"/>
      <c r="N240" s="127"/>
    </row>
    <row r="241" spans="1:14" ht="19.5" customHeight="1" x14ac:dyDescent="0.2">
      <c r="A241" s="148"/>
      <c r="B241" s="125"/>
      <c r="C241" s="126" t="s">
        <v>839</v>
      </c>
      <c r="D241" s="131"/>
      <c r="E241" s="131">
        <v>35.28</v>
      </c>
      <c r="F241" s="131">
        <v>4.4800000000000004</v>
      </c>
      <c r="G241" s="131"/>
      <c r="H241" s="131"/>
      <c r="I241" s="131"/>
      <c r="J241" s="126"/>
      <c r="K241" s="131">
        <f t="shared" si="11"/>
        <v>158.05000000000001</v>
      </c>
      <c r="L241" s="126"/>
      <c r="M241" s="125"/>
      <c r="N241" s="127"/>
    </row>
    <row r="242" spans="1:14" ht="19.5" customHeight="1" x14ac:dyDescent="0.2">
      <c r="A242" s="148"/>
      <c r="B242" s="125"/>
      <c r="C242" s="126" t="s">
        <v>840</v>
      </c>
      <c r="D242" s="131"/>
      <c r="E242" s="131">
        <v>29.71</v>
      </c>
      <c r="F242" s="131">
        <v>3.78</v>
      </c>
      <c r="G242" s="131"/>
      <c r="H242" s="131"/>
      <c r="I242" s="131"/>
      <c r="J242" s="126"/>
      <c r="K242" s="131">
        <f>ROUND(PRODUCT(E242:F242),2)</f>
        <v>112.3</v>
      </c>
      <c r="L242" s="126"/>
      <c r="M242" s="125"/>
      <c r="N242" s="127"/>
    </row>
    <row r="243" spans="1:14" ht="19.5" customHeight="1" x14ac:dyDescent="0.2">
      <c r="A243" s="148"/>
      <c r="B243" s="125"/>
      <c r="C243" s="126" t="s">
        <v>841</v>
      </c>
      <c r="D243" s="131"/>
      <c r="E243" s="131">
        <v>13.86</v>
      </c>
      <c r="F243" s="131">
        <v>3.78</v>
      </c>
      <c r="G243" s="131"/>
      <c r="H243" s="131"/>
      <c r="I243" s="131"/>
      <c r="J243" s="126"/>
      <c r="K243" s="131">
        <f t="shared" ref="K243:K262" si="12">ROUND(PRODUCT(E243:F243),2)</f>
        <v>52.39</v>
      </c>
      <c r="L243" s="126"/>
      <c r="M243" s="125"/>
      <c r="N243" s="127"/>
    </row>
    <row r="244" spans="1:14" ht="19.5" customHeight="1" x14ac:dyDescent="0.2">
      <c r="A244" s="148"/>
      <c r="B244" s="125"/>
      <c r="C244" s="126" t="s">
        <v>840</v>
      </c>
      <c r="D244" s="131"/>
      <c r="E244" s="131">
        <v>28.9</v>
      </c>
      <c r="F244" s="131">
        <v>3.78</v>
      </c>
      <c r="G244" s="131"/>
      <c r="H244" s="131"/>
      <c r="I244" s="131"/>
      <c r="J244" s="126"/>
      <c r="K244" s="131">
        <f t="shared" si="12"/>
        <v>109.24</v>
      </c>
      <c r="L244" s="126"/>
      <c r="M244" s="125"/>
      <c r="N244" s="127"/>
    </row>
    <row r="245" spans="1:14" ht="19.5" customHeight="1" x14ac:dyDescent="0.2">
      <c r="A245" s="148"/>
      <c r="B245" s="125"/>
      <c r="C245" s="126" t="s">
        <v>842</v>
      </c>
      <c r="D245" s="131"/>
      <c r="E245" s="131">
        <v>37.06</v>
      </c>
      <c r="F245" s="131">
        <v>3.86</v>
      </c>
      <c r="G245" s="131"/>
      <c r="H245" s="131"/>
      <c r="I245" s="131"/>
      <c r="J245" s="126"/>
      <c r="K245" s="131">
        <f t="shared" si="12"/>
        <v>143.05000000000001</v>
      </c>
      <c r="L245" s="126"/>
      <c r="M245" s="125"/>
      <c r="N245" s="127"/>
    </row>
    <row r="246" spans="1:14" ht="19.5" customHeight="1" x14ac:dyDescent="0.2">
      <c r="A246" s="148"/>
      <c r="B246" s="125"/>
      <c r="C246" s="126" t="s">
        <v>843</v>
      </c>
      <c r="D246" s="131"/>
      <c r="E246" s="131">
        <v>23.79</v>
      </c>
      <c r="F246" s="131">
        <v>3.78</v>
      </c>
      <c r="G246" s="131"/>
      <c r="H246" s="131"/>
      <c r="I246" s="131"/>
      <c r="J246" s="126"/>
      <c r="K246" s="131">
        <f t="shared" si="12"/>
        <v>89.93</v>
      </c>
      <c r="L246" s="126"/>
      <c r="M246" s="125"/>
      <c r="N246" s="127"/>
    </row>
    <row r="247" spans="1:14" ht="19.5" customHeight="1" x14ac:dyDescent="0.2">
      <c r="A247" s="148"/>
      <c r="B247" s="125"/>
      <c r="C247" s="126" t="s">
        <v>844</v>
      </c>
      <c r="D247" s="131"/>
      <c r="E247" s="131">
        <v>23.97</v>
      </c>
      <c r="F247" s="131">
        <v>3.78</v>
      </c>
      <c r="G247" s="131"/>
      <c r="H247" s="131"/>
      <c r="I247" s="131"/>
      <c r="J247" s="126"/>
      <c r="K247" s="131">
        <f t="shared" si="12"/>
        <v>90.61</v>
      </c>
      <c r="L247" s="126"/>
      <c r="M247" s="125"/>
      <c r="N247" s="127"/>
    </row>
    <row r="248" spans="1:14" ht="19.5" customHeight="1" x14ac:dyDescent="0.2">
      <c r="A248" s="148"/>
      <c r="B248" s="125"/>
      <c r="C248" s="126" t="s">
        <v>845</v>
      </c>
      <c r="D248" s="131"/>
      <c r="E248" s="131">
        <v>31.71</v>
      </c>
      <c r="F248" s="131">
        <v>3.78</v>
      </c>
      <c r="G248" s="131"/>
      <c r="H248" s="131"/>
      <c r="I248" s="131"/>
      <c r="J248" s="126"/>
      <c r="K248" s="131">
        <f t="shared" si="12"/>
        <v>119.86</v>
      </c>
      <c r="L248" s="126"/>
      <c r="M248" s="125"/>
      <c r="N248" s="127"/>
    </row>
    <row r="249" spans="1:14" ht="19.5" customHeight="1" x14ac:dyDescent="0.2">
      <c r="A249" s="148"/>
      <c r="B249" s="125"/>
      <c r="C249" s="126" t="s">
        <v>842</v>
      </c>
      <c r="D249" s="131"/>
      <c r="E249" s="131">
        <v>18.739999999999998</v>
      </c>
      <c r="F249" s="131">
        <v>4.03</v>
      </c>
      <c r="G249" s="131"/>
      <c r="H249" s="131"/>
      <c r="I249" s="131"/>
      <c r="J249" s="126"/>
      <c r="K249" s="131">
        <f t="shared" si="12"/>
        <v>75.52</v>
      </c>
      <c r="L249" s="126"/>
      <c r="M249" s="125"/>
      <c r="N249" s="127"/>
    </row>
    <row r="250" spans="1:14" ht="19.5" customHeight="1" x14ac:dyDescent="0.2">
      <c r="A250" s="148"/>
      <c r="B250" s="125"/>
      <c r="C250" s="126" t="s">
        <v>846</v>
      </c>
      <c r="D250" s="131"/>
      <c r="E250" s="131">
        <v>14.62</v>
      </c>
      <c r="F250" s="131">
        <v>3.72</v>
      </c>
      <c r="G250" s="131"/>
      <c r="H250" s="131"/>
      <c r="I250" s="131"/>
      <c r="J250" s="126"/>
      <c r="K250" s="131">
        <f t="shared" si="12"/>
        <v>54.39</v>
      </c>
      <c r="L250" s="126"/>
      <c r="M250" s="125"/>
      <c r="N250" s="127"/>
    </row>
    <row r="251" spans="1:14" ht="19.5" customHeight="1" x14ac:dyDescent="0.2">
      <c r="A251" s="148"/>
      <c r="B251" s="125"/>
      <c r="C251" s="126" t="s">
        <v>847</v>
      </c>
      <c r="D251" s="131"/>
      <c r="E251" s="131">
        <v>23.24</v>
      </c>
      <c r="F251" s="131">
        <v>4.1399999999999997</v>
      </c>
      <c r="G251" s="131"/>
      <c r="H251" s="131"/>
      <c r="I251" s="131"/>
      <c r="J251" s="126"/>
      <c r="K251" s="131">
        <f t="shared" si="12"/>
        <v>96.21</v>
      </c>
      <c r="L251" s="126"/>
      <c r="M251" s="125"/>
      <c r="N251" s="127"/>
    </row>
    <row r="252" spans="1:14" ht="19.5" customHeight="1" x14ac:dyDescent="0.2">
      <c r="A252" s="148"/>
      <c r="B252" s="125"/>
      <c r="C252" s="126" t="s">
        <v>847</v>
      </c>
      <c r="D252" s="131"/>
      <c r="E252" s="131">
        <v>12.62</v>
      </c>
      <c r="F252" s="131">
        <v>4.1399999999999997</v>
      </c>
      <c r="G252" s="131"/>
      <c r="H252" s="131"/>
      <c r="I252" s="131"/>
      <c r="J252" s="126"/>
      <c r="K252" s="131">
        <f t="shared" si="12"/>
        <v>52.25</v>
      </c>
      <c r="L252" s="126"/>
      <c r="M252" s="125"/>
      <c r="N252" s="127"/>
    </row>
    <row r="253" spans="1:14" ht="19.5" customHeight="1" x14ac:dyDescent="0.2">
      <c r="A253" s="148"/>
      <c r="B253" s="125"/>
      <c r="C253" s="126" t="s">
        <v>848</v>
      </c>
      <c r="D253" s="131"/>
      <c r="E253" s="131">
        <v>11.62</v>
      </c>
      <c r="F253" s="131">
        <v>3.89</v>
      </c>
      <c r="G253" s="131"/>
      <c r="H253" s="131"/>
      <c r="I253" s="131"/>
      <c r="J253" s="126"/>
      <c r="K253" s="131">
        <f t="shared" si="12"/>
        <v>45.2</v>
      </c>
      <c r="L253" s="126"/>
      <c r="M253" s="125"/>
      <c r="N253" s="127"/>
    </row>
    <row r="254" spans="1:14" ht="19.5" customHeight="1" x14ac:dyDescent="0.2">
      <c r="A254" s="148"/>
      <c r="B254" s="125"/>
      <c r="C254" s="126" t="s">
        <v>849</v>
      </c>
      <c r="D254" s="131"/>
      <c r="E254" s="131">
        <v>10.3</v>
      </c>
      <c r="F254" s="131">
        <v>4.1399999999999997</v>
      </c>
      <c r="G254" s="131"/>
      <c r="H254" s="131"/>
      <c r="I254" s="131"/>
      <c r="J254" s="126"/>
      <c r="K254" s="131">
        <f t="shared" si="12"/>
        <v>42.64</v>
      </c>
      <c r="L254" s="126"/>
      <c r="M254" s="125"/>
      <c r="N254" s="127"/>
    </row>
    <row r="255" spans="1:14" ht="19.5" customHeight="1" x14ac:dyDescent="0.2">
      <c r="A255" s="148"/>
      <c r="B255" s="125"/>
      <c r="C255" s="126" t="s">
        <v>849</v>
      </c>
      <c r="D255" s="131"/>
      <c r="E255" s="131">
        <v>26.44</v>
      </c>
      <c r="F255" s="131">
        <v>4.1399999999999997</v>
      </c>
      <c r="G255" s="131"/>
      <c r="H255" s="131"/>
      <c r="I255" s="131"/>
      <c r="J255" s="126"/>
      <c r="K255" s="131">
        <f t="shared" si="12"/>
        <v>109.46</v>
      </c>
      <c r="L255" s="126"/>
      <c r="M255" s="125"/>
      <c r="N255" s="127"/>
    </row>
    <row r="256" spans="1:14" ht="19.5" customHeight="1" x14ac:dyDescent="0.2">
      <c r="A256" s="148"/>
      <c r="B256" s="125"/>
      <c r="C256" s="126" t="s">
        <v>850</v>
      </c>
      <c r="D256" s="131"/>
      <c r="E256" s="131">
        <v>13.13</v>
      </c>
      <c r="F256" s="131">
        <v>4.4000000000000004</v>
      </c>
      <c r="G256" s="131"/>
      <c r="H256" s="131"/>
      <c r="I256" s="131"/>
      <c r="J256" s="126"/>
      <c r="K256" s="131">
        <f t="shared" si="12"/>
        <v>57.77</v>
      </c>
      <c r="L256" s="126"/>
      <c r="M256" s="125"/>
      <c r="N256" s="127"/>
    </row>
    <row r="257" spans="1:15" ht="19.5" customHeight="1" x14ac:dyDescent="0.2">
      <c r="A257" s="148"/>
      <c r="B257" s="125"/>
      <c r="C257" s="126" t="s">
        <v>851</v>
      </c>
      <c r="D257" s="131"/>
      <c r="E257" s="131">
        <v>28.91</v>
      </c>
      <c r="F257" s="131">
        <v>4.1399999999999997</v>
      </c>
      <c r="G257" s="131"/>
      <c r="H257" s="131"/>
      <c r="I257" s="131"/>
      <c r="J257" s="126"/>
      <c r="K257" s="131">
        <f t="shared" si="12"/>
        <v>119.69</v>
      </c>
      <c r="L257" s="126"/>
      <c r="M257" s="125"/>
      <c r="N257" s="127"/>
    </row>
    <row r="258" spans="1:15" ht="19.5" customHeight="1" x14ac:dyDescent="0.2">
      <c r="A258" s="148"/>
      <c r="B258" s="125"/>
      <c r="C258" s="126" t="s">
        <v>852</v>
      </c>
      <c r="D258" s="131"/>
      <c r="E258" s="131">
        <v>24.77</v>
      </c>
      <c r="F258" s="131">
        <v>4.1399999999999997</v>
      </c>
      <c r="G258" s="131"/>
      <c r="H258" s="131"/>
      <c r="I258" s="131"/>
      <c r="J258" s="126"/>
      <c r="K258" s="131">
        <f t="shared" si="12"/>
        <v>102.55</v>
      </c>
      <c r="L258" s="126"/>
      <c r="M258" s="125"/>
      <c r="N258" s="127"/>
    </row>
    <row r="259" spans="1:15" ht="19.5" customHeight="1" x14ac:dyDescent="0.2">
      <c r="A259" s="148"/>
      <c r="B259" s="125"/>
      <c r="C259" s="126" t="s">
        <v>853</v>
      </c>
      <c r="D259" s="131"/>
      <c r="E259" s="131">
        <v>22.87</v>
      </c>
      <c r="F259" s="131">
        <v>4.1399999999999997</v>
      </c>
      <c r="G259" s="131"/>
      <c r="H259" s="131"/>
      <c r="I259" s="131"/>
      <c r="J259" s="126"/>
      <c r="K259" s="131">
        <f t="shared" si="12"/>
        <v>94.68</v>
      </c>
      <c r="L259" s="126"/>
      <c r="M259" s="125"/>
      <c r="N259" s="127"/>
    </row>
    <row r="260" spans="1:15" ht="19.5" customHeight="1" x14ac:dyDescent="0.2">
      <c r="A260" s="148"/>
      <c r="B260" s="125"/>
      <c r="C260" s="126" t="s">
        <v>849</v>
      </c>
      <c r="D260" s="131"/>
      <c r="E260" s="131">
        <v>19.059999999999999</v>
      </c>
      <c r="F260" s="131">
        <v>2.84</v>
      </c>
      <c r="G260" s="131"/>
      <c r="H260" s="131"/>
      <c r="I260" s="131"/>
      <c r="J260" s="126"/>
      <c r="K260" s="131">
        <f t="shared" si="12"/>
        <v>54.13</v>
      </c>
      <c r="L260" s="126"/>
      <c r="M260" s="125"/>
      <c r="N260" s="127"/>
    </row>
    <row r="261" spans="1:15" ht="19.5" customHeight="1" x14ac:dyDescent="0.2">
      <c r="A261" s="148"/>
      <c r="B261" s="125"/>
      <c r="C261" s="126" t="s">
        <v>854</v>
      </c>
      <c r="D261" s="131"/>
      <c r="E261" s="131">
        <v>12.26</v>
      </c>
      <c r="F261" s="131">
        <v>1.79</v>
      </c>
      <c r="G261" s="131"/>
      <c r="H261" s="131"/>
      <c r="I261" s="131"/>
      <c r="J261" s="126"/>
      <c r="K261" s="131">
        <f t="shared" si="12"/>
        <v>21.95</v>
      </c>
      <c r="L261" s="126"/>
      <c r="M261" s="125"/>
      <c r="N261" s="127"/>
    </row>
    <row r="262" spans="1:15" ht="19.5" customHeight="1" x14ac:dyDescent="0.2">
      <c r="A262" s="148"/>
      <c r="B262" s="125"/>
      <c r="C262" s="126" t="s">
        <v>855</v>
      </c>
      <c r="D262" s="131"/>
      <c r="E262" s="131">
        <v>19.079999999999998</v>
      </c>
      <c r="F262" s="131">
        <v>1.79</v>
      </c>
      <c r="G262" s="131"/>
      <c r="H262" s="131"/>
      <c r="I262" s="131"/>
      <c r="J262" s="126"/>
      <c r="K262" s="131">
        <f t="shared" si="12"/>
        <v>34.15</v>
      </c>
      <c r="L262" s="126"/>
      <c r="M262" s="125"/>
      <c r="N262" s="127"/>
    </row>
    <row r="263" spans="1:15" ht="19.5" customHeight="1" thickBot="1" x14ac:dyDescent="0.25">
      <c r="A263" s="148"/>
      <c r="B263" s="125"/>
      <c r="C263" s="126"/>
      <c r="D263" s="131"/>
      <c r="E263" s="131"/>
      <c r="F263" s="131"/>
      <c r="G263" s="131"/>
      <c r="H263" s="131"/>
      <c r="I263" s="131"/>
      <c r="J263" s="126"/>
      <c r="K263" s="132"/>
      <c r="L263" s="126"/>
      <c r="M263" s="125"/>
      <c r="N263" s="127"/>
    </row>
    <row r="264" spans="1:15" ht="19.5" customHeight="1" thickTop="1" x14ac:dyDescent="0.2">
      <c r="A264" s="148"/>
      <c r="B264" s="125"/>
      <c r="C264" s="126"/>
      <c r="D264" s="131"/>
      <c r="E264" s="131"/>
      <c r="F264" s="131"/>
      <c r="G264" s="131"/>
      <c r="H264" s="131"/>
      <c r="I264" s="131"/>
      <c r="J264" s="126"/>
      <c r="K264" s="134">
        <f>SUM(K216:K262)</f>
        <v>3897.82</v>
      </c>
      <c r="L264" s="126"/>
      <c r="M264" s="125"/>
      <c r="N264" s="127"/>
    </row>
    <row r="265" spans="1:15" ht="19.5" customHeight="1" x14ac:dyDescent="0.2">
      <c r="A265" s="148"/>
      <c r="B265" s="125"/>
      <c r="C265" s="126"/>
      <c r="D265" s="131"/>
      <c r="E265" s="131"/>
      <c r="F265" s="131"/>
      <c r="G265" s="131"/>
      <c r="H265" s="131"/>
      <c r="I265" s="131"/>
      <c r="J265" s="126"/>
      <c r="K265" s="134"/>
      <c r="L265" s="126"/>
      <c r="M265" s="125"/>
      <c r="N265" s="127"/>
    </row>
    <row r="266" spans="1:15" ht="19.5" customHeight="1" x14ac:dyDescent="0.2">
      <c r="A266" s="148">
        <v>610</v>
      </c>
      <c r="B266" s="135" t="s">
        <v>734</v>
      </c>
      <c r="C266" s="136" t="str">
        <f>VLOOKUP(B266,APRESENTAÇÃO!$A$162:$D$197,3,FALSE)</f>
        <v>Massa corrida a óleo em esquadrias de madeira</v>
      </c>
      <c r="D266" s="137"/>
      <c r="E266" s="137"/>
      <c r="F266" s="138"/>
      <c r="G266" s="139"/>
      <c r="H266" s="139"/>
      <c r="I266" s="139"/>
      <c r="J266" s="139"/>
      <c r="K266" s="140"/>
      <c r="L266" s="139"/>
      <c r="M266" s="135" t="str">
        <f>VLOOKUP($B266,APRESENTAÇÃO!$A$162:$D$197,4,FALSE)</f>
        <v>m²</v>
      </c>
      <c r="N266" s="158">
        <f>K332</f>
        <v>948.96000000000015</v>
      </c>
      <c r="O266" s="156">
        <f>VLOOKUP(B266,APRESENTAÇÃO!$A$9:$H$197,8,FALSE)</f>
        <v>948.96</v>
      </c>
    </row>
    <row r="267" spans="1:15" ht="19.5" customHeight="1" x14ac:dyDescent="0.2">
      <c r="A267" s="148"/>
      <c r="B267" s="125"/>
      <c r="C267" s="121" t="s">
        <v>784</v>
      </c>
      <c r="D267" s="121"/>
      <c r="E267" s="121"/>
      <c r="F267" s="121"/>
      <c r="G267" s="121"/>
      <c r="H267" s="121"/>
      <c r="I267" s="121"/>
      <c r="J267" s="121"/>
      <c r="K267" s="121"/>
      <c r="L267" s="121"/>
      <c r="M267" s="125"/>
      <c r="N267" s="127"/>
    </row>
    <row r="268" spans="1:15" ht="19.5" customHeight="1" x14ac:dyDescent="0.2">
      <c r="A268" s="148"/>
      <c r="B268" s="125"/>
      <c r="C268" s="128" t="s">
        <v>856</v>
      </c>
      <c r="D268" s="128"/>
      <c r="E268" s="128"/>
      <c r="F268" s="128"/>
      <c r="G268" s="128"/>
      <c r="H268" s="128"/>
      <c r="I268" s="128"/>
      <c r="J268" s="128"/>
      <c r="K268" s="128"/>
      <c r="L268" s="128"/>
      <c r="M268" s="125"/>
      <c r="N268" s="127"/>
    </row>
    <row r="269" spans="1:15" ht="19.5" customHeight="1" x14ac:dyDescent="0.2">
      <c r="A269" s="148"/>
      <c r="B269" s="125"/>
      <c r="C269" s="128"/>
      <c r="D269" s="128"/>
      <c r="E269" s="128"/>
      <c r="F269" s="128"/>
      <c r="G269" s="128"/>
      <c r="H269" s="128"/>
      <c r="I269" s="142"/>
      <c r="J269" s="128"/>
      <c r="K269" s="128"/>
      <c r="L269" s="128"/>
      <c r="M269" s="125"/>
      <c r="N269" s="127"/>
    </row>
    <row r="270" spans="1:15" ht="19.5" customHeight="1" x14ac:dyDescent="0.2">
      <c r="A270" s="148"/>
      <c r="B270" s="125"/>
      <c r="C270" s="128" t="s">
        <v>5</v>
      </c>
      <c r="D270" s="129" t="s">
        <v>787</v>
      </c>
      <c r="E270" s="129" t="s">
        <v>790</v>
      </c>
      <c r="F270" s="129" t="s">
        <v>788</v>
      </c>
      <c r="G270" s="129" t="s">
        <v>785</v>
      </c>
      <c r="H270" s="129"/>
      <c r="I270" s="142"/>
      <c r="J270" s="129"/>
      <c r="K270" s="129" t="s">
        <v>786</v>
      </c>
      <c r="L270" s="128"/>
      <c r="M270" s="125"/>
      <c r="N270" s="127"/>
    </row>
    <row r="271" spans="1:15" ht="19.5" customHeight="1" x14ac:dyDescent="0.2">
      <c r="A271" s="148"/>
      <c r="B271" s="125"/>
      <c r="C271" s="126" t="s">
        <v>857</v>
      </c>
      <c r="D271" s="130">
        <v>1.22</v>
      </c>
      <c r="E271" s="130">
        <v>2.5499999999999998</v>
      </c>
      <c r="F271" s="131">
        <v>19</v>
      </c>
      <c r="G271" s="131">
        <v>1</v>
      </c>
      <c r="H271" s="130"/>
      <c r="I271" s="131"/>
      <c r="J271" s="130"/>
      <c r="K271" s="130">
        <f>ROUND(PRODUCT(D271:G271),2)</f>
        <v>59.11</v>
      </c>
      <c r="L271" s="128"/>
      <c r="M271" s="125"/>
      <c r="N271" s="127"/>
    </row>
    <row r="272" spans="1:15" ht="19.5" customHeight="1" x14ac:dyDescent="0.2">
      <c r="A272" s="148"/>
      <c r="B272" s="125"/>
      <c r="C272" s="126" t="s">
        <v>858</v>
      </c>
      <c r="D272" s="130">
        <v>1.22</v>
      </c>
      <c r="E272" s="130">
        <v>2.5499999999999998</v>
      </c>
      <c r="F272" s="131">
        <v>22</v>
      </c>
      <c r="G272" s="131">
        <v>5</v>
      </c>
      <c r="H272" s="130"/>
      <c r="I272" s="131"/>
      <c r="J272" s="130"/>
      <c r="K272" s="130">
        <f t="shared" ref="K272:K273" si="13">ROUND(PRODUCT(D272:G272),2)</f>
        <v>342.21</v>
      </c>
      <c r="L272" s="128"/>
      <c r="M272" s="125"/>
      <c r="N272" s="127"/>
    </row>
    <row r="273" spans="1:14" ht="19.5" customHeight="1" x14ac:dyDescent="0.2">
      <c r="A273" s="148"/>
      <c r="B273" s="125"/>
      <c r="C273" s="126" t="s">
        <v>859</v>
      </c>
      <c r="D273" s="131">
        <v>1.2</v>
      </c>
      <c r="E273" s="131">
        <v>2.5499999999999998</v>
      </c>
      <c r="F273" s="131">
        <v>3</v>
      </c>
      <c r="G273" s="131">
        <v>1</v>
      </c>
      <c r="H273" s="130"/>
      <c r="I273" s="131"/>
      <c r="J273" s="130"/>
      <c r="K273" s="130">
        <f t="shared" si="13"/>
        <v>9.18</v>
      </c>
      <c r="L273" s="128"/>
      <c r="M273" s="125"/>
      <c r="N273" s="127"/>
    </row>
    <row r="274" spans="1:14" ht="19.5" customHeight="1" x14ac:dyDescent="0.2">
      <c r="A274" s="148"/>
      <c r="B274" s="125"/>
      <c r="C274" s="126" t="s">
        <v>860</v>
      </c>
      <c r="D274" s="130">
        <v>1.22</v>
      </c>
      <c r="E274" s="130">
        <v>2.5499999999999998</v>
      </c>
      <c r="F274" s="131">
        <v>1</v>
      </c>
      <c r="G274" s="131">
        <v>1</v>
      </c>
      <c r="H274" s="130"/>
      <c r="I274" s="131"/>
      <c r="J274" s="130"/>
      <c r="K274" s="130">
        <f>ROUND(PRODUCT(D274:G274),2)</f>
        <v>3.11</v>
      </c>
      <c r="L274" s="128"/>
      <c r="M274" s="125"/>
      <c r="N274" s="127"/>
    </row>
    <row r="275" spans="1:14" ht="19.5" customHeight="1" x14ac:dyDescent="0.2">
      <c r="A275" s="148"/>
      <c r="B275" s="125"/>
      <c r="C275" s="126" t="s">
        <v>861</v>
      </c>
      <c r="D275" s="131">
        <v>0.82</v>
      </c>
      <c r="E275" s="131">
        <v>2.1</v>
      </c>
      <c r="F275" s="131">
        <v>1</v>
      </c>
      <c r="G275" s="131">
        <v>3</v>
      </c>
      <c r="H275" s="131"/>
      <c r="I275" s="131"/>
      <c r="J275" s="126"/>
      <c r="K275" s="131">
        <f>ROUND(PRODUCT(D275:G275),2)</f>
        <v>5.17</v>
      </c>
      <c r="L275" s="128"/>
      <c r="M275" s="125"/>
      <c r="N275" s="127"/>
    </row>
    <row r="276" spans="1:14" ht="19.5" customHeight="1" x14ac:dyDescent="0.2">
      <c r="A276" s="148"/>
      <c r="B276" s="125"/>
      <c r="C276" s="126" t="s">
        <v>862</v>
      </c>
      <c r="D276" s="131">
        <v>0.82</v>
      </c>
      <c r="E276" s="131">
        <v>2.1</v>
      </c>
      <c r="F276" s="131">
        <v>1</v>
      </c>
      <c r="G276" s="131">
        <v>3</v>
      </c>
      <c r="H276" s="131"/>
      <c r="I276" s="131"/>
      <c r="J276" s="126"/>
      <c r="K276" s="131">
        <f t="shared" ref="K276:K309" si="14">ROUND(PRODUCT(D276:G276),2)</f>
        <v>5.17</v>
      </c>
      <c r="L276" s="128"/>
      <c r="M276" s="125"/>
      <c r="N276" s="127"/>
    </row>
    <row r="277" spans="1:14" ht="19.5" customHeight="1" x14ac:dyDescent="0.2">
      <c r="A277" s="148"/>
      <c r="B277" s="125"/>
      <c r="C277" s="126" t="s">
        <v>863</v>
      </c>
      <c r="D277" s="131">
        <v>0.82</v>
      </c>
      <c r="E277" s="131">
        <v>2.1</v>
      </c>
      <c r="F277" s="131">
        <v>1</v>
      </c>
      <c r="G277" s="131">
        <v>3</v>
      </c>
      <c r="H277" s="131"/>
      <c r="I277" s="131"/>
      <c r="J277" s="126"/>
      <c r="K277" s="131">
        <f t="shared" si="14"/>
        <v>5.17</v>
      </c>
      <c r="L277" s="128"/>
      <c r="M277" s="125"/>
      <c r="N277" s="127"/>
    </row>
    <row r="278" spans="1:14" ht="19.5" customHeight="1" x14ac:dyDescent="0.2">
      <c r="A278" s="148"/>
      <c r="B278" s="125"/>
      <c r="C278" s="126" t="s">
        <v>864</v>
      </c>
      <c r="D278" s="131">
        <v>1.22</v>
      </c>
      <c r="E278" s="131">
        <v>2.1</v>
      </c>
      <c r="F278" s="131">
        <v>1</v>
      </c>
      <c r="G278" s="131">
        <v>3</v>
      </c>
      <c r="H278" s="131"/>
      <c r="I278" s="131"/>
      <c r="J278" s="126"/>
      <c r="K278" s="131">
        <f t="shared" si="14"/>
        <v>7.69</v>
      </c>
      <c r="L278" s="128"/>
      <c r="M278" s="125"/>
      <c r="N278" s="127"/>
    </row>
    <row r="279" spans="1:14" ht="19.5" customHeight="1" x14ac:dyDescent="0.2">
      <c r="A279" s="148"/>
      <c r="B279" s="125"/>
      <c r="C279" s="126" t="s">
        <v>865</v>
      </c>
      <c r="D279" s="131">
        <v>1.22</v>
      </c>
      <c r="E279" s="131">
        <v>2.1</v>
      </c>
      <c r="F279" s="131">
        <v>1</v>
      </c>
      <c r="G279" s="131">
        <v>3</v>
      </c>
      <c r="H279" s="131"/>
      <c r="I279" s="131"/>
      <c r="J279" s="126"/>
      <c r="K279" s="131">
        <f t="shared" si="14"/>
        <v>7.69</v>
      </c>
      <c r="L279" s="128"/>
      <c r="M279" s="125"/>
      <c r="N279" s="127"/>
    </row>
    <row r="280" spans="1:14" ht="19.5" customHeight="1" x14ac:dyDescent="0.2">
      <c r="A280" s="148"/>
      <c r="B280" s="125"/>
      <c r="C280" s="126" t="s">
        <v>866</v>
      </c>
      <c r="D280" s="131">
        <v>1.22</v>
      </c>
      <c r="E280" s="131">
        <v>2.1</v>
      </c>
      <c r="F280" s="131">
        <v>1</v>
      </c>
      <c r="G280" s="131">
        <v>3</v>
      </c>
      <c r="H280" s="131"/>
      <c r="I280" s="131"/>
      <c r="J280" s="126"/>
      <c r="K280" s="131">
        <f t="shared" si="14"/>
        <v>7.69</v>
      </c>
      <c r="L280" s="128"/>
      <c r="M280" s="125"/>
      <c r="N280" s="127"/>
    </row>
    <row r="281" spans="1:14" ht="19.5" customHeight="1" x14ac:dyDescent="0.2">
      <c r="A281" s="148"/>
      <c r="B281" s="125"/>
      <c r="C281" s="126" t="s">
        <v>867</v>
      </c>
      <c r="D281" s="131">
        <v>1.22</v>
      </c>
      <c r="E281" s="131">
        <v>2.1</v>
      </c>
      <c r="F281" s="131">
        <v>1</v>
      </c>
      <c r="G281" s="131">
        <v>3</v>
      </c>
      <c r="H281" s="131"/>
      <c r="I281" s="131"/>
      <c r="J281" s="126"/>
      <c r="K281" s="131">
        <f t="shared" si="14"/>
        <v>7.69</v>
      </c>
      <c r="L281" s="128"/>
      <c r="M281" s="125"/>
      <c r="N281" s="127"/>
    </row>
    <row r="282" spans="1:14" ht="19.5" customHeight="1" x14ac:dyDescent="0.2">
      <c r="A282" s="148"/>
      <c r="B282" s="125"/>
      <c r="C282" s="126" t="s">
        <v>868</v>
      </c>
      <c r="D282" s="131">
        <v>1.22</v>
      </c>
      <c r="E282" s="131">
        <v>2.1</v>
      </c>
      <c r="F282" s="131">
        <v>1</v>
      </c>
      <c r="G282" s="131">
        <v>3</v>
      </c>
      <c r="H282" s="131"/>
      <c r="I282" s="131"/>
      <c r="J282" s="126"/>
      <c r="K282" s="131">
        <f t="shared" si="14"/>
        <v>7.69</v>
      </c>
      <c r="L282" s="128"/>
      <c r="M282" s="125"/>
      <c r="N282" s="127"/>
    </row>
    <row r="283" spans="1:14" ht="19.5" customHeight="1" x14ac:dyDescent="0.2">
      <c r="A283" s="148"/>
      <c r="B283" s="125"/>
      <c r="C283" s="126" t="s">
        <v>869</v>
      </c>
      <c r="D283" s="131">
        <v>1.22</v>
      </c>
      <c r="E283" s="131">
        <v>2.1</v>
      </c>
      <c r="F283" s="131">
        <v>1</v>
      </c>
      <c r="G283" s="131">
        <v>3</v>
      </c>
      <c r="H283" s="131"/>
      <c r="I283" s="131"/>
      <c r="J283" s="126"/>
      <c r="K283" s="131">
        <f t="shared" si="14"/>
        <v>7.69</v>
      </c>
      <c r="L283" s="128"/>
      <c r="M283" s="125"/>
      <c r="N283" s="127"/>
    </row>
    <row r="284" spans="1:14" ht="19.5" customHeight="1" x14ac:dyDescent="0.2">
      <c r="A284" s="148"/>
      <c r="B284" s="125"/>
      <c r="C284" s="126" t="s">
        <v>870</v>
      </c>
      <c r="D284" s="131">
        <v>1.22</v>
      </c>
      <c r="E284" s="131">
        <v>2.1</v>
      </c>
      <c r="F284" s="131">
        <v>1</v>
      </c>
      <c r="G284" s="131">
        <v>3</v>
      </c>
      <c r="H284" s="131"/>
      <c r="I284" s="131"/>
      <c r="J284" s="126"/>
      <c r="K284" s="131">
        <f t="shared" si="14"/>
        <v>7.69</v>
      </c>
      <c r="L284" s="128"/>
      <c r="M284" s="125"/>
      <c r="N284" s="127"/>
    </row>
    <row r="285" spans="1:14" ht="19.5" customHeight="1" x14ac:dyDescent="0.2">
      <c r="A285" s="148"/>
      <c r="B285" s="125"/>
      <c r="C285" s="126" t="s">
        <v>871</v>
      </c>
      <c r="D285" s="131">
        <v>1.22</v>
      </c>
      <c r="E285" s="131">
        <v>2.1</v>
      </c>
      <c r="F285" s="131">
        <v>1</v>
      </c>
      <c r="G285" s="131">
        <v>3</v>
      </c>
      <c r="H285" s="131"/>
      <c r="I285" s="131"/>
      <c r="J285" s="126"/>
      <c r="K285" s="131">
        <f t="shared" si="14"/>
        <v>7.69</v>
      </c>
      <c r="L285" s="128"/>
      <c r="M285" s="125"/>
      <c r="N285" s="127"/>
    </row>
    <row r="286" spans="1:14" ht="19.5" customHeight="1" x14ac:dyDescent="0.2">
      <c r="A286" s="148"/>
      <c r="B286" s="125"/>
      <c r="C286" s="126" t="s">
        <v>872</v>
      </c>
      <c r="D286" s="131">
        <v>1.22</v>
      </c>
      <c r="E286" s="131">
        <v>2.1</v>
      </c>
      <c r="F286" s="131">
        <v>1</v>
      </c>
      <c r="G286" s="131">
        <v>3</v>
      </c>
      <c r="H286" s="131"/>
      <c r="I286" s="131"/>
      <c r="J286" s="126"/>
      <c r="K286" s="131">
        <f t="shared" si="14"/>
        <v>7.69</v>
      </c>
      <c r="L286" s="128"/>
      <c r="M286" s="125"/>
      <c r="N286" s="127"/>
    </row>
    <row r="287" spans="1:14" ht="19.5" customHeight="1" x14ac:dyDescent="0.2">
      <c r="A287" s="148"/>
      <c r="B287" s="125"/>
      <c r="C287" s="126" t="s">
        <v>873</v>
      </c>
      <c r="D287" s="131">
        <v>1.9</v>
      </c>
      <c r="E287" s="131">
        <v>2.98</v>
      </c>
      <c r="F287" s="131">
        <v>2</v>
      </c>
      <c r="G287" s="131">
        <v>3</v>
      </c>
      <c r="H287" s="131"/>
      <c r="I287" s="131"/>
      <c r="J287" s="126"/>
      <c r="K287" s="131">
        <f t="shared" si="14"/>
        <v>33.97</v>
      </c>
      <c r="L287" s="128"/>
      <c r="M287" s="125"/>
      <c r="N287" s="127"/>
    </row>
    <row r="288" spans="1:14" ht="19.5" customHeight="1" x14ac:dyDescent="0.2">
      <c r="A288" s="148"/>
      <c r="B288" s="125"/>
      <c r="C288" s="126" t="s">
        <v>874</v>
      </c>
      <c r="D288" s="131">
        <v>0.8</v>
      </c>
      <c r="E288" s="131">
        <v>2.1</v>
      </c>
      <c r="F288" s="131">
        <v>1</v>
      </c>
      <c r="G288" s="131">
        <v>3</v>
      </c>
      <c r="H288" s="131"/>
      <c r="I288" s="131"/>
      <c r="J288" s="126"/>
      <c r="K288" s="131">
        <f t="shared" si="14"/>
        <v>5.04</v>
      </c>
      <c r="L288" s="128"/>
      <c r="M288" s="125"/>
      <c r="N288" s="127"/>
    </row>
    <row r="289" spans="1:14" ht="19.5" customHeight="1" x14ac:dyDescent="0.2">
      <c r="A289" s="148"/>
      <c r="B289" s="125"/>
      <c r="C289" s="126" t="s">
        <v>875</v>
      </c>
      <c r="D289" s="131">
        <v>1</v>
      </c>
      <c r="E289" s="131">
        <v>2.1</v>
      </c>
      <c r="F289" s="131">
        <v>1</v>
      </c>
      <c r="G289" s="131">
        <v>3</v>
      </c>
      <c r="H289" s="131"/>
      <c r="I289" s="131"/>
      <c r="J289" s="126"/>
      <c r="K289" s="131">
        <f t="shared" si="14"/>
        <v>6.3</v>
      </c>
      <c r="L289" s="128"/>
      <c r="M289" s="125"/>
      <c r="N289" s="127"/>
    </row>
    <row r="290" spans="1:14" ht="19.5" customHeight="1" x14ac:dyDescent="0.2">
      <c r="A290" s="148"/>
      <c r="B290" s="125"/>
      <c r="C290" s="126" t="s">
        <v>876</v>
      </c>
      <c r="D290" s="131">
        <v>0.8</v>
      </c>
      <c r="E290" s="131">
        <v>2.1</v>
      </c>
      <c r="F290" s="131">
        <v>1</v>
      </c>
      <c r="G290" s="131">
        <v>3</v>
      </c>
      <c r="H290" s="131"/>
      <c r="I290" s="131"/>
      <c r="J290" s="126"/>
      <c r="K290" s="131">
        <f t="shared" si="14"/>
        <v>5.04</v>
      </c>
      <c r="L290" s="128"/>
      <c r="M290" s="125"/>
      <c r="N290" s="127"/>
    </row>
    <row r="291" spans="1:14" ht="19.5" customHeight="1" x14ac:dyDescent="0.2">
      <c r="A291" s="148"/>
      <c r="B291" s="125"/>
      <c r="C291" s="126" t="s">
        <v>877</v>
      </c>
      <c r="D291" s="131">
        <v>0.8</v>
      </c>
      <c r="E291" s="131">
        <v>2.1</v>
      </c>
      <c r="F291" s="131">
        <v>1</v>
      </c>
      <c r="G291" s="131">
        <v>3</v>
      </c>
      <c r="H291" s="131"/>
      <c r="I291" s="131"/>
      <c r="J291" s="126"/>
      <c r="K291" s="131">
        <f t="shared" si="14"/>
        <v>5.04</v>
      </c>
      <c r="L291" s="128"/>
      <c r="M291" s="125"/>
      <c r="N291" s="127"/>
    </row>
    <row r="292" spans="1:14" ht="19.5" customHeight="1" x14ac:dyDescent="0.2">
      <c r="A292" s="148"/>
      <c r="B292" s="125"/>
      <c r="C292" s="126" t="s">
        <v>878</v>
      </c>
      <c r="D292" s="131">
        <v>0.8</v>
      </c>
      <c r="E292" s="131">
        <v>2.1</v>
      </c>
      <c r="F292" s="131">
        <v>1</v>
      </c>
      <c r="G292" s="131">
        <v>3</v>
      </c>
      <c r="H292" s="131"/>
      <c r="I292" s="131"/>
      <c r="J292" s="126"/>
      <c r="K292" s="131">
        <f t="shared" si="14"/>
        <v>5.04</v>
      </c>
      <c r="L292" s="128"/>
      <c r="M292" s="125"/>
      <c r="N292" s="127"/>
    </row>
    <row r="293" spans="1:14" ht="19.5" customHeight="1" x14ac:dyDescent="0.2">
      <c r="A293" s="148"/>
      <c r="B293" s="125"/>
      <c r="C293" s="126" t="s">
        <v>879</v>
      </c>
      <c r="D293" s="131">
        <v>0.8</v>
      </c>
      <c r="E293" s="131">
        <v>2.1</v>
      </c>
      <c r="F293" s="131">
        <v>1</v>
      </c>
      <c r="G293" s="131">
        <v>3</v>
      </c>
      <c r="H293" s="131"/>
      <c r="I293" s="131"/>
      <c r="J293" s="126"/>
      <c r="K293" s="131">
        <f t="shared" si="14"/>
        <v>5.04</v>
      </c>
      <c r="L293" s="128"/>
      <c r="M293" s="125"/>
      <c r="N293" s="127"/>
    </row>
    <row r="294" spans="1:14" ht="19.5" customHeight="1" x14ac:dyDescent="0.2">
      <c r="A294" s="148"/>
      <c r="B294" s="125"/>
      <c r="C294" s="126" t="s">
        <v>880</v>
      </c>
      <c r="D294" s="131">
        <v>1.22</v>
      </c>
      <c r="E294" s="131">
        <v>2.98</v>
      </c>
      <c r="F294" s="131">
        <v>1</v>
      </c>
      <c r="G294" s="131">
        <v>3</v>
      </c>
      <c r="H294" s="131"/>
      <c r="I294" s="131"/>
      <c r="J294" s="126"/>
      <c r="K294" s="131">
        <f t="shared" si="14"/>
        <v>10.91</v>
      </c>
      <c r="L294" s="128"/>
      <c r="M294" s="125"/>
      <c r="N294" s="127"/>
    </row>
    <row r="295" spans="1:14" ht="19.5" customHeight="1" x14ac:dyDescent="0.2">
      <c r="A295" s="148"/>
      <c r="B295" s="125"/>
      <c r="C295" s="126" t="s">
        <v>881</v>
      </c>
      <c r="D295" s="131">
        <v>1.22</v>
      </c>
      <c r="E295" s="131">
        <v>2.98</v>
      </c>
      <c r="F295" s="131">
        <v>1</v>
      </c>
      <c r="G295" s="131">
        <v>3</v>
      </c>
      <c r="H295" s="131"/>
      <c r="I295" s="131"/>
      <c r="J295" s="126"/>
      <c r="K295" s="131">
        <f t="shared" si="14"/>
        <v>10.91</v>
      </c>
      <c r="L295" s="128"/>
      <c r="M295" s="125"/>
      <c r="N295" s="127"/>
    </row>
    <row r="296" spans="1:14" ht="19.5" customHeight="1" x14ac:dyDescent="0.2">
      <c r="A296" s="148"/>
      <c r="B296" s="125"/>
      <c r="C296" s="126" t="s">
        <v>882</v>
      </c>
      <c r="D296" s="131">
        <v>1.22</v>
      </c>
      <c r="E296" s="131">
        <v>2.98</v>
      </c>
      <c r="F296" s="131">
        <v>1</v>
      </c>
      <c r="G296" s="131">
        <v>3</v>
      </c>
      <c r="H296" s="131"/>
      <c r="I296" s="131"/>
      <c r="J296" s="126"/>
      <c r="K296" s="131">
        <f t="shared" si="14"/>
        <v>10.91</v>
      </c>
      <c r="L296" s="128"/>
      <c r="M296" s="125"/>
      <c r="N296" s="127"/>
    </row>
    <row r="297" spans="1:14" ht="19.5" customHeight="1" x14ac:dyDescent="0.2">
      <c r="A297" s="148"/>
      <c r="B297" s="125"/>
      <c r="C297" s="126" t="s">
        <v>883</v>
      </c>
      <c r="D297" s="131">
        <v>1.22</v>
      </c>
      <c r="E297" s="131">
        <v>2.98</v>
      </c>
      <c r="F297" s="131">
        <v>1</v>
      </c>
      <c r="G297" s="131">
        <v>3</v>
      </c>
      <c r="H297" s="131"/>
      <c r="I297" s="131"/>
      <c r="J297" s="126"/>
      <c r="K297" s="131">
        <f t="shared" si="14"/>
        <v>10.91</v>
      </c>
      <c r="L297" s="128"/>
      <c r="M297" s="125"/>
      <c r="N297" s="127"/>
    </row>
    <row r="298" spans="1:14" ht="19.5" customHeight="1" x14ac:dyDescent="0.2">
      <c r="A298" s="148"/>
      <c r="B298" s="125"/>
      <c r="C298" s="126" t="s">
        <v>884</v>
      </c>
      <c r="D298" s="131">
        <v>1.22</v>
      </c>
      <c r="E298" s="131">
        <v>2.98</v>
      </c>
      <c r="F298" s="131">
        <v>1</v>
      </c>
      <c r="G298" s="131">
        <v>3</v>
      </c>
      <c r="H298" s="131"/>
      <c r="I298" s="131"/>
      <c r="J298" s="126"/>
      <c r="K298" s="131">
        <f t="shared" si="14"/>
        <v>10.91</v>
      </c>
      <c r="L298" s="128"/>
      <c r="M298" s="125"/>
      <c r="N298" s="127"/>
    </row>
    <row r="299" spans="1:14" ht="19.5" customHeight="1" x14ac:dyDescent="0.2">
      <c r="A299" s="148"/>
      <c r="B299" s="125"/>
      <c r="C299" s="126" t="s">
        <v>885</v>
      </c>
      <c r="D299" s="131">
        <v>1.22</v>
      </c>
      <c r="E299" s="131">
        <v>2.1</v>
      </c>
      <c r="F299" s="131">
        <v>2</v>
      </c>
      <c r="G299" s="131">
        <v>3</v>
      </c>
      <c r="H299" s="131"/>
      <c r="I299" s="131"/>
      <c r="J299" s="126"/>
      <c r="K299" s="131">
        <f t="shared" si="14"/>
        <v>15.37</v>
      </c>
      <c r="L299" s="128"/>
      <c r="M299" s="125"/>
      <c r="N299" s="127"/>
    </row>
    <row r="300" spans="1:14" ht="19.5" customHeight="1" x14ac:dyDescent="0.2">
      <c r="A300" s="148"/>
      <c r="B300" s="125"/>
      <c r="C300" s="126" t="s">
        <v>886</v>
      </c>
      <c r="D300" s="131">
        <v>1.22</v>
      </c>
      <c r="E300" s="131">
        <v>2.1</v>
      </c>
      <c r="F300" s="131">
        <v>1</v>
      </c>
      <c r="G300" s="131">
        <v>3</v>
      </c>
      <c r="H300" s="131"/>
      <c r="I300" s="131"/>
      <c r="J300" s="126"/>
      <c r="K300" s="131">
        <f t="shared" si="14"/>
        <v>7.69</v>
      </c>
      <c r="L300" s="128"/>
      <c r="M300" s="125"/>
      <c r="N300" s="127"/>
    </row>
    <row r="301" spans="1:14" ht="19.5" customHeight="1" x14ac:dyDescent="0.2">
      <c r="A301" s="148"/>
      <c r="B301" s="125"/>
      <c r="C301" s="126" t="s">
        <v>887</v>
      </c>
      <c r="D301" s="131">
        <v>0.82</v>
      </c>
      <c r="E301" s="131">
        <v>2.1</v>
      </c>
      <c r="F301" s="131">
        <v>3</v>
      </c>
      <c r="G301" s="131">
        <v>3</v>
      </c>
      <c r="H301" s="131"/>
      <c r="I301" s="131"/>
      <c r="J301" s="126"/>
      <c r="K301" s="131">
        <f t="shared" si="14"/>
        <v>15.5</v>
      </c>
      <c r="L301" s="128"/>
      <c r="M301" s="125"/>
      <c r="N301" s="127"/>
    </row>
    <row r="302" spans="1:14" ht="19.5" customHeight="1" x14ac:dyDescent="0.2">
      <c r="A302" s="148"/>
      <c r="B302" s="125"/>
      <c r="C302" s="126" t="s">
        <v>888</v>
      </c>
      <c r="D302" s="131">
        <v>0.82</v>
      </c>
      <c r="E302" s="131">
        <v>2.1</v>
      </c>
      <c r="F302" s="131">
        <v>1</v>
      </c>
      <c r="G302" s="131">
        <v>3</v>
      </c>
      <c r="H302" s="131"/>
      <c r="I302" s="131"/>
      <c r="J302" s="126"/>
      <c r="K302" s="131">
        <f t="shared" si="14"/>
        <v>5.17</v>
      </c>
      <c r="L302" s="128"/>
      <c r="M302" s="125"/>
      <c r="N302" s="127"/>
    </row>
    <row r="303" spans="1:14" ht="19.5" customHeight="1" x14ac:dyDescent="0.2">
      <c r="A303" s="148"/>
      <c r="B303" s="125"/>
      <c r="C303" s="126" t="s">
        <v>889</v>
      </c>
      <c r="D303" s="131">
        <v>1.22</v>
      </c>
      <c r="E303" s="131">
        <v>2.1</v>
      </c>
      <c r="F303" s="131">
        <v>1</v>
      </c>
      <c r="G303" s="131">
        <v>3</v>
      </c>
      <c r="H303" s="131"/>
      <c r="I303" s="131"/>
      <c r="J303" s="126"/>
      <c r="K303" s="131">
        <f t="shared" si="14"/>
        <v>7.69</v>
      </c>
      <c r="L303" s="128"/>
      <c r="M303" s="125"/>
      <c r="N303" s="127"/>
    </row>
    <row r="304" spans="1:14" ht="19.5" customHeight="1" x14ac:dyDescent="0.2">
      <c r="A304" s="148"/>
      <c r="B304" s="125"/>
      <c r="C304" s="126" t="s">
        <v>890</v>
      </c>
      <c r="D304" s="131">
        <v>1.22</v>
      </c>
      <c r="E304" s="131">
        <v>2.1</v>
      </c>
      <c r="F304" s="131">
        <v>1</v>
      </c>
      <c r="G304" s="131">
        <v>3</v>
      </c>
      <c r="H304" s="131"/>
      <c r="I304" s="131"/>
      <c r="J304" s="126"/>
      <c r="K304" s="131">
        <f t="shared" si="14"/>
        <v>7.69</v>
      </c>
      <c r="L304" s="128"/>
      <c r="M304" s="125"/>
      <c r="N304" s="127"/>
    </row>
    <row r="305" spans="1:17" ht="19.5" customHeight="1" x14ac:dyDescent="0.2">
      <c r="A305" s="148"/>
      <c r="B305" s="125"/>
      <c r="C305" s="126" t="s">
        <v>891</v>
      </c>
      <c r="D305" s="131">
        <v>1.48</v>
      </c>
      <c r="E305" s="131">
        <v>2.98</v>
      </c>
      <c r="F305" s="131">
        <v>1</v>
      </c>
      <c r="G305" s="131">
        <v>3</v>
      </c>
      <c r="H305" s="131"/>
      <c r="I305" s="131"/>
      <c r="J305" s="126"/>
      <c r="K305" s="131">
        <f t="shared" si="14"/>
        <v>13.23</v>
      </c>
      <c r="L305" s="128"/>
      <c r="M305" s="125"/>
      <c r="N305" s="127"/>
    </row>
    <row r="306" spans="1:17" ht="19.5" customHeight="1" x14ac:dyDescent="0.2">
      <c r="A306" s="148"/>
      <c r="B306" s="125"/>
      <c r="C306" s="126" t="s">
        <v>892</v>
      </c>
      <c r="D306" s="131">
        <v>1.48</v>
      </c>
      <c r="E306" s="131">
        <v>2.98</v>
      </c>
      <c r="F306" s="131">
        <v>2</v>
      </c>
      <c r="G306" s="131">
        <v>3</v>
      </c>
      <c r="H306" s="131"/>
      <c r="I306" s="131"/>
      <c r="J306" s="126"/>
      <c r="K306" s="131">
        <f t="shared" si="14"/>
        <v>26.46</v>
      </c>
      <c r="L306" s="128"/>
      <c r="M306" s="125"/>
      <c r="N306" s="127"/>
    </row>
    <row r="307" spans="1:17" ht="19.5" customHeight="1" x14ac:dyDescent="0.2">
      <c r="A307" s="148"/>
      <c r="B307" s="125"/>
      <c r="C307" s="126" t="s">
        <v>893</v>
      </c>
      <c r="D307" s="131">
        <v>1.48</v>
      </c>
      <c r="E307" s="131">
        <v>2.98</v>
      </c>
      <c r="F307" s="131">
        <v>1</v>
      </c>
      <c r="G307" s="131">
        <v>3</v>
      </c>
      <c r="H307" s="131"/>
      <c r="I307" s="131"/>
      <c r="J307" s="126"/>
      <c r="K307" s="131">
        <f t="shared" si="14"/>
        <v>13.23</v>
      </c>
      <c r="L307" s="128"/>
      <c r="M307" s="125"/>
      <c r="N307" s="127"/>
    </row>
    <row r="308" spans="1:17" ht="19.5" customHeight="1" x14ac:dyDescent="0.2">
      <c r="A308" s="148"/>
      <c r="B308" s="125"/>
      <c r="C308" s="126" t="s">
        <v>894</v>
      </c>
      <c r="D308" s="131">
        <v>1.48</v>
      </c>
      <c r="E308" s="131">
        <v>2.98</v>
      </c>
      <c r="F308" s="131">
        <v>2</v>
      </c>
      <c r="G308" s="131">
        <v>3</v>
      </c>
      <c r="H308" s="131"/>
      <c r="I308" s="131"/>
      <c r="J308" s="126"/>
      <c r="K308" s="131">
        <f t="shared" si="14"/>
        <v>26.46</v>
      </c>
      <c r="L308" s="128"/>
      <c r="M308" s="125"/>
      <c r="N308" s="127"/>
    </row>
    <row r="309" spans="1:17" ht="19.5" customHeight="1" x14ac:dyDescent="0.2">
      <c r="A309" s="148"/>
      <c r="B309" s="125"/>
      <c r="C309" s="126" t="s">
        <v>895</v>
      </c>
      <c r="D309" s="131">
        <v>1.48</v>
      </c>
      <c r="E309" s="131">
        <v>2.98</v>
      </c>
      <c r="F309" s="131">
        <v>1</v>
      </c>
      <c r="G309" s="131">
        <v>3</v>
      </c>
      <c r="H309" s="131"/>
      <c r="I309" s="131"/>
      <c r="J309" s="126"/>
      <c r="K309" s="131">
        <f t="shared" si="14"/>
        <v>13.23</v>
      </c>
      <c r="L309" s="128"/>
      <c r="M309" s="125"/>
      <c r="N309" s="127"/>
    </row>
    <row r="310" spans="1:17" ht="19.5" customHeight="1" x14ac:dyDescent="0.2">
      <c r="A310" s="148"/>
      <c r="B310" s="152"/>
      <c r="C310" s="126" t="s">
        <v>897</v>
      </c>
      <c r="D310" s="131">
        <v>1.82</v>
      </c>
      <c r="E310" s="131">
        <v>1.8</v>
      </c>
      <c r="F310" s="131">
        <v>8</v>
      </c>
      <c r="G310" s="131">
        <v>1</v>
      </c>
      <c r="H310" s="130"/>
      <c r="I310" s="131"/>
      <c r="J310" s="130"/>
      <c r="K310" s="131">
        <f>ROUND(PRODUCT(D310:G310),2)</f>
        <v>26.21</v>
      </c>
      <c r="L310" s="133"/>
      <c r="M310" s="125"/>
      <c r="N310" s="127"/>
      <c r="O310" s="151">
        <v>1.1499999999999999</v>
      </c>
      <c r="P310" s="146">
        <v>13</v>
      </c>
      <c r="Q310" s="146">
        <v>5</v>
      </c>
    </row>
    <row r="311" spans="1:17" ht="19.5" customHeight="1" x14ac:dyDescent="0.2">
      <c r="A311" s="148"/>
      <c r="B311" s="152"/>
      <c r="C311" s="126" t="s">
        <v>898</v>
      </c>
      <c r="D311" s="131">
        <v>1.8</v>
      </c>
      <c r="E311" s="131">
        <v>1.8</v>
      </c>
      <c r="F311" s="131">
        <v>6</v>
      </c>
      <c r="G311" s="131">
        <v>1</v>
      </c>
      <c r="H311" s="130"/>
      <c r="I311" s="131"/>
      <c r="J311" s="130"/>
      <c r="K311" s="131">
        <f t="shared" ref="K311:K314" si="15">ROUND(PRODUCT(D311:G311),2)</f>
        <v>19.440000000000001</v>
      </c>
      <c r="L311" s="133"/>
      <c r="M311" s="125"/>
      <c r="N311" s="127"/>
      <c r="O311" s="151">
        <v>3.5</v>
      </c>
      <c r="P311" s="146">
        <v>2</v>
      </c>
      <c r="Q311" s="146">
        <v>5</v>
      </c>
    </row>
    <row r="312" spans="1:17" ht="19.5" customHeight="1" x14ac:dyDescent="0.2">
      <c r="A312" s="148"/>
      <c r="B312" s="152"/>
      <c r="C312" s="126" t="s">
        <v>899</v>
      </c>
      <c r="D312" s="131">
        <v>0.66</v>
      </c>
      <c r="E312" s="131">
        <v>1.78</v>
      </c>
      <c r="F312" s="131">
        <v>2</v>
      </c>
      <c r="G312" s="131">
        <v>1</v>
      </c>
      <c r="H312" s="130"/>
      <c r="I312" s="131"/>
      <c r="J312" s="130"/>
      <c r="K312" s="131">
        <f t="shared" si="15"/>
        <v>2.35</v>
      </c>
      <c r="L312" s="133"/>
      <c r="M312" s="125"/>
      <c r="N312" s="127"/>
      <c r="O312" s="151">
        <v>1.78</v>
      </c>
      <c r="P312" s="146">
        <v>2</v>
      </c>
      <c r="Q312" s="146">
        <v>5</v>
      </c>
    </row>
    <row r="313" spans="1:17" ht="19.5" customHeight="1" x14ac:dyDescent="0.2">
      <c r="A313" s="148"/>
      <c r="B313" s="152"/>
      <c r="C313" s="126" t="s">
        <v>900</v>
      </c>
      <c r="D313" s="131">
        <v>0.66</v>
      </c>
      <c r="E313" s="131">
        <v>3.5</v>
      </c>
      <c r="F313" s="131">
        <v>2</v>
      </c>
      <c r="G313" s="131">
        <v>1</v>
      </c>
      <c r="H313" s="130"/>
      <c r="I313" s="131"/>
      <c r="J313" s="130"/>
      <c r="K313" s="131">
        <f t="shared" si="15"/>
        <v>4.62</v>
      </c>
      <c r="L313" s="133"/>
      <c r="M313" s="125"/>
      <c r="N313" s="127"/>
      <c r="O313" s="151">
        <v>1.8</v>
      </c>
      <c r="P313" s="146">
        <v>6</v>
      </c>
      <c r="Q313" s="146">
        <v>5</v>
      </c>
    </row>
    <row r="314" spans="1:17" ht="19.5" customHeight="1" x14ac:dyDescent="0.2">
      <c r="A314" s="148"/>
      <c r="B314" s="152"/>
      <c r="C314" s="126" t="s">
        <v>901</v>
      </c>
      <c r="D314" s="131">
        <v>0.75</v>
      </c>
      <c r="E314" s="131">
        <v>1.1499999999999999</v>
      </c>
      <c r="F314" s="131">
        <v>13</v>
      </c>
      <c r="G314" s="131">
        <v>1</v>
      </c>
      <c r="H314" s="130"/>
      <c r="I314" s="131"/>
      <c r="J314" s="130"/>
      <c r="K314" s="131">
        <f t="shared" si="15"/>
        <v>11.21</v>
      </c>
      <c r="L314" s="133"/>
      <c r="M314" s="125"/>
      <c r="N314" s="127"/>
      <c r="O314" s="151">
        <v>1.8</v>
      </c>
      <c r="P314" s="146">
        <v>8</v>
      </c>
      <c r="Q314" s="146">
        <v>5</v>
      </c>
    </row>
    <row r="315" spans="1:17" ht="19.5" customHeight="1" x14ac:dyDescent="0.2">
      <c r="A315" s="148"/>
      <c r="B315" s="152"/>
      <c r="C315" s="126" t="s">
        <v>902</v>
      </c>
      <c r="D315" s="131">
        <v>2.1</v>
      </c>
      <c r="E315" s="131">
        <v>0.8</v>
      </c>
      <c r="F315" s="131">
        <v>1</v>
      </c>
      <c r="G315" s="131">
        <v>1</v>
      </c>
      <c r="H315" s="130"/>
      <c r="I315" s="131"/>
      <c r="J315" s="130"/>
      <c r="K315" s="131">
        <f>ROUND(PRODUCT(D315:G315),2)</f>
        <v>1.68</v>
      </c>
      <c r="L315" s="133"/>
      <c r="M315" s="125"/>
      <c r="N315" s="127"/>
    </row>
    <row r="316" spans="1:17" ht="19.5" customHeight="1" x14ac:dyDescent="0.2">
      <c r="A316" s="148"/>
      <c r="B316" s="152"/>
      <c r="C316" s="126" t="s">
        <v>903</v>
      </c>
      <c r="D316" s="131">
        <v>0.78</v>
      </c>
      <c r="E316" s="131">
        <v>0.98</v>
      </c>
      <c r="F316" s="131">
        <v>1</v>
      </c>
      <c r="G316" s="131">
        <v>1</v>
      </c>
      <c r="H316" s="130"/>
      <c r="I316" s="131"/>
      <c r="J316" s="130"/>
      <c r="K316" s="131">
        <f t="shared" ref="K316" si="16">ROUND(PRODUCT(D316:G316),2)</f>
        <v>0.76</v>
      </c>
      <c r="L316" s="133"/>
      <c r="M316" s="125"/>
      <c r="N316" s="127"/>
    </row>
    <row r="317" spans="1:17" ht="19.5" customHeight="1" x14ac:dyDescent="0.2">
      <c r="A317" s="148"/>
      <c r="B317" s="152"/>
      <c r="C317" s="126" t="s">
        <v>904</v>
      </c>
      <c r="D317" s="130">
        <v>2.56</v>
      </c>
      <c r="E317" s="131">
        <v>1.8</v>
      </c>
      <c r="F317" s="131">
        <v>1</v>
      </c>
      <c r="G317" s="131">
        <v>1</v>
      </c>
      <c r="H317" s="130"/>
      <c r="I317" s="131"/>
      <c r="J317" s="130"/>
      <c r="K317" s="131">
        <f>ROUND(PRODUCT(D317:G317),2)</f>
        <v>4.6100000000000003</v>
      </c>
      <c r="L317" s="133"/>
      <c r="M317" s="125"/>
      <c r="N317" s="127"/>
    </row>
    <row r="318" spans="1:17" ht="19.5" customHeight="1" x14ac:dyDescent="0.2">
      <c r="A318" s="148"/>
      <c r="B318" s="152"/>
      <c r="C318" s="126" t="s">
        <v>905</v>
      </c>
      <c r="D318" s="131">
        <v>2.27</v>
      </c>
      <c r="E318" s="131">
        <v>1.8</v>
      </c>
      <c r="F318" s="131">
        <v>1</v>
      </c>
      <c r="G318" s="131">
        <v>1</v>
      </c>
      <c r="H318" s="131"/>
      <c r="I318" s="131"/>
      <c r="J318" s="126"/>
      <c r="K318" s="131">
        <f t="shared" ref="K318" si="17">ROUND(PRODUCT(D318:G318),2)</f>
        <v>4.09</v>
      </c>
      <c r="L318" s="133"/>
      <c r="M318" s="125"/>
      <c r="N318" s="127"/>
    </row>
    <row r="319" spans="1:17" ht="19.5" customHeight="1" x14ac:dyDescent="0.2">
      <c r="A319" s="148"/>
      <c r="B319" s="152"/>
      <c r="C319" s="126" t="s">
        <v>906</v>
      </c>
      <c r="D319" s="131">
        <v>3</v>
      </c>
      <c r="E319" s="131">
        <v>1.8</v>
      </c>
      <c r="F319" s="131">
        <v>2</v>
      </c>
      <c r="G319" s="131">
        <v>1</v>
      </c>
      <c r="H319" s="131"/>
      <c r="I319" s="131"/>
      <c r="J319" s="126"/>
      <c r="K319" s="131">
        <f>ROUND(PRODUCT(D319:G319),2)</f>
        <v>10.8</v>
      </c>
      <c r="L319" s="133"/>
      <c r="M319" s="125"/>
      <c r="N319" s="127"/>
    </row>
    <row r="320" spans="1:17" ht="19.5" customHeight="1" x14ac:dyDescent="0.2">
      <c r="A320" s="148"/>
      <c r="B320" s="152"/>
      <c r="C320" s="126" t="s">
        <v>907</v>
      </c>
      <c r="D320" s="131">
        <v>3</v>
      </c>
      <c r="E320" s="131">
        <v>1.8</v>
      </c>
      <c r="F320" s="131">
        <v>1</v>
      </c>
      <c r="G320" s="131">
        <v>1</v>
      </c>
      <c r="H320" s="131"/>
      <c r="I320" s="131"/>
      <c r="J320" s="126"/>
      <c r="K320" s="131">
        <f>ROUND(PRODUCT(D320:G320),2)</f>
        <v>5.4</v>
      </c>
      <c r="L320" s="133"/>
      <c r="M320" s="125"/>
      <c r="N320" s="127"/>
    </row>
    <row r="321" spans="1:15" ht="19.5" customHeight="1" x14ac:dyDescent="0.2">
      <c r="A321" s="148"/>
      <c r="B321" s="152"/>
      <c r="C321" s="126" t="s">
        <v>908</v>
      </c>
      <c r="D321" s="131">
        <v>2.4700000000000002</v>
      </c>
      <c r="E321" s="131">
        <v>1.8</v>
      </c>
      <c r="F321" s="131">
        <v>1</v>
      </c>
      <c r="G321" s="131">
        <v>1</v>
      </c>
      <c r="H321" s="131"/>
      <c r="I321" s="131"/>
      <c r="J321" s="126"/>
      <c r="K321" s="131">
        <f>ROUND(PRODUCT(D321:G321),2)</f>
        <v>4.45</v>
      </c>
      <c r="L321" s="133"/>
      <c r="M321" s="125"/>
      <c r="N321" s="127"/>
    </row>
    <row r="322" spans="1:15" ht="19.5" customHeight="1" x14ac:dyDescent="0.2">
      <c r="A322" s="148"/>
      <c r="B322" s="152"/>
      <c r="C322" s="126" t="s">
        <v>909</v>
      </c>
      <c r="D322" s="131">
        <v>1.2</v>
      </c>
      <c r="E322" s="131">
        <v>1.3</v>
      </c>
      <c r="F322" s="131">
        <v>2</v>
      </c>
      <c r="G322" s="131">
        <v>1</v>
      </c>
      <c r="H322" s="131"/>
      <c r="I322" s="131"/>
      <c r="J322" s="126"/>
      <c r="K322" s="131">
        <f>ROUND(PRODUCT(D322:G322),2)</f>
        <v>3.12</v>
      </c>
      <c r="L322" s="133"/>
      <c r="M322" s="125"/>
      <c r="N322" s="127"/>
    </row>
    <row r="323" spans="1:15" ht="19.5" customHeight="1" x14ac:dyDescent="0.2">
      <c r="A323" s="148"/>
      <c r="B323" s="152"/>
      <c r="C323" s="126" t="s">
        <v>910</v>
      </c>
      <c r="D323" s="131">
        <v>1.82</v>
      </c>
      <c r="E323" s="131">
        <v>1.8</v>
      </c>
      <c r="F323" s="131">
        <v>8</v>
      </c>
      <c r="G323" s="131">
        <v>1</v>
      </c>
      <c r="H323" s="131"/>
      <c r="I323" s="131"/>
      <c r="J323" s="126"/>
      <c r="K323" s="131">
        <f t="shared" ref="K323:K330" si="18">ROUND(PRODUCT(D323:G323),2)</f>
        <v>26.21</v>
      </c>
      <c r="L323" s="133"/>
      <c r="M323" s="125"/>
      <c r="N323" s="127"/>
    </row>
    <row r="324" spans="1:15" ht="19.5" customHeight="1" x14ac:dyDescent="0.2">
      <c r="A324" s="148"/>
      <c r="B324" s="152"/>
      <c r="C324" s="126" t="s">
        <v>911</v>
      </c>
      <c r="D324" s="131">
        <v>0.66</v>
      </c>
      <c r="E324" s="131">
        <v>1.78</v>
      </c>
      <c r="F324" s="131">
        <v>2</v>
      </c>
      <c r="G324" s="131">
        <v>1</v>
      </c>
      <c r="H324" s="131"/>
      <c r="I324" s="131"/>
      <c r="J324" s="126"/>
      <c r="K324" s="131">
        <f t="shared" si="18"/>
        <v>2.35</v>
      </c>
      <c r="L324" s="133"/>
      <c r="M324" s="125"/>
      <c r="N324" s="127"/>
    </row>
    <row r="325" spans="1:15" ht="19.5" customHeight="1" x14ac:dyDescent="0.2">
      <c r="A325" s="148"/>
      <c r="B325" s="152"/>
      <c r="C325" s="126" t="s">
        <v>912</v>
      </c>
      <c r="D325" s="131">
        <v>1.8</v>
      </c>
      <c r="E325" s="131">
        <v>1.8</v>
      </c>
      <c r="F325" s="131">
        <v>6</v>
      </c>
      <c r="G325" s="131">
        <v>1</v>
      </c>
      <c r="H325" s="131"/>
      <c r="I325" s="131"/>
      <c r="J325" s="126"/>
      <c r="K325" s="131">
        <f t="shared" si="18"/>
        <v>19.440000000000001</v>
      </c>
      <c r="L325" s="133"/>
      <c r="M325" s="125"/>
      <c r="N325" s="127"/>
    </row>
    <row r="326" spans="1:15" ht="19.5" customHeight="1" x14ac:dyDescent="0.2">
      <c r="A326" s="148"/>
      <c r="B326" s="152"/>
      <c r="C326" s="126" t="s">
        <v>913</v>
      </c>
      <c r="D326" s="131">
        <v>0.66</v>
      </c>
      <c r="E326" s="131">
        <v>1.78</v>
      </c>
      <c r="F326" s="131">
        <v>1</v>
      </c>
      <c r="G326" s="131">
        <v>1</v>
      </c>
      <c r="H326" s="131"/>
      <c r="I326" s="131"/>
      <c r="J326" s="126"/>
      <c r="K326" s="131">
        <f t="shared" si="18"/>
        <v>1.17</v>
      </c>
      <c r="L326" s="133"/>
      <c r="M326" s="125"/>
      <c r="N326" s="127"/>
    </row>
    <row r="327" spans="1:15" ht="19.5" customHeight="1" x14ac:dyDescent="0.2">
      <c r="A327" s="148"/>
      <c r="B327" s="152"/>
      <c r="C327" s="126" t="s">
        <v>914</v>
      </c>
      <c r="D327" s="131">
        <v>0.66</v>
      </c>
      <c r="E327" s="131">
        <v>3.5</v>
      </c>
      <c r="F327" s="131">
        <v>2</v>
      </c>
      <c r="G327" s="131">
        <v>1</v>
      </c>
      <c r="H327" s="131"/>
      <c r="I327" s="131"/>
      <c r="J327" s="126"/>
      <c r="K327" s="131">
        <f t="shared" si="18"/>
        <v>4.62</v>
      </c>
      <c r="L327" s="133"/>
      <c r="M327" s="125"/>
      <c r="N327" s="127"/>
    </row>
    <row r="328" spans="1:15" ht="19.5" customHeight="1" x14ac:dyDescent="0.2">
      <c r="A328" s="148"/>
      <c r="B328" s="152"/>
      <c r="C328" s="126" t="s">
        <v>915</v>
      </c>
      <c r="D328" s="131">
        <v>2</v>
      </c>
      <c r="E328" s="131">
        <v>1</v>
      </c>
      <c r="F328" s="131">
        <v>3</v>
      </c>
      <c r="G328" s="131">
        <v>1</v>
      </c>
      <c r="H328" s="131"/>
      <c r="I328" s="131"/>
      <c r="J328" s="126"/>
      <c r="K328" s="131">
        <f t="shared" si="18"/>
        <v>6</v>
      </c>
      <c r="L328" s="133"/>
      <c r="M328" s="125"/>
      <c r="N328" s="127"/>
    </row>
    <row r="329" spans="1:15" ht="19.5" customHeight="1" x14ac:dyDescent="0.2">
      <c r="A329" s="148"/>
      <c r="B329" s="152"/>
      <c r="C329" s="126" t="s">
        <v>916</v>
      </c>
      <c r="D329" s="131">
        <v>2.5</v>
      </c>
      <c r="E329" s="131">
        <v>1</v>
      </c>
      <c r="F329" s="131">
        <v>8</v>
      </c>
      <c r="G329" s="131">
        <v>1</v>
      </c>
      <c r="H329" s="131"/>
      <c r="I329" s="131"/>
      <c r="J329" s="126"/>
      <c r="K329" s="131">
        <f t="shared" si="18"/>
        <v>20</v>
      </c>
      <c r="L329" s="133"/>
      <c r="M329" s="125"/>
      <c r="N329" s="127"/>
    </row>
    <row r="330" spans="1:15" ht="19.5" customHeight="1" x14ac:dyDescent="0.2">
      <c r="A330" s="148"/>
      <c r="B330" s="152"/>
      <c r="C330" s="126" t="s">
        <v>917</v>
      </c>
      <c r="D330" s="131">
        <v>0.6</v>
      </c>
      <c r="E330" s="131">
        <v>0.6</v>
      </c>
      <c r="F330" s="131">
        <v>1</v>
      </c>
      <c r="G330" s="131">
        <v>1</v>
      </c>
      <c r="H330" s="131"/>
      <c r="I330" s="131"/>
      <c r="J330" s="126"/>
      <c r="K330" s="131">
        <f t="shared" si="18"/>
        <v>0.36</v>
      </c>
      <c r="L330" s="133"/>
      <c r="M330" s="125"/>
      <c r="N330" s="127"/>
    </row>
    <row r="331" spans="1:15" ht="19.5" customHeight="1" thickBot="1" x14ac:dyDescent="0.25">
      <c r="A331" s="148"/>
      <c r="B331" s="125"/>
      <c r="C331" s="128"/>
      <c r="D331" s="142"/>
      <c r="E331" s="142"/>
      <c r="F331" s="142"/>
      <c r="G331" s="142"/>
      <c r="H331" s="142"/>
      <c r="I331" s="142"/>
      <c r="J331" s="128"/>
      <c r="K331" s="143"/>
      <c r="L331" s="128"/>
      <c r="M331" s="125"/>
      <c r="N331" s="127"/>
    </row>
    <row r="332" spans="1:15" ht="19.5" customHeight="1" thickTop="1" x14ac:dyDescent="0.2">
      <c r="A332" s="148"/>
      <c r="B332" s="125"/>
      <c r="C332" s="128"/>
      <c r="D332" s="142"/>
      <c r="E332" s="142"/>
      <c r="F332" s="142"/>
      <c r="G332" s="142"/>
      <c r="H332" s="142"/>
      <c r="I332" s="142"/>
      <c r="J332" s="128"/>
      <c r="K332" s="131">
        <f>SUM(K271:K331)</f>
        <v>948.96000000000015</v>
      </c>
      <c r="L332" s="128"/>
      <c r="M332" s="125"/>
      <c r="N332" s="127"/>
    </row>
    <row r="333" spans="1:15" ht="19.5" customHeight="1" x14ac:dyDescent="0.2">
      <c r="A333" s="148"/>
      <c r="B333" s="125"/>
      <c r="C333" s="128"/>
      <c r="D333" s="142"/>
      <c r="E333" s="142"/>
      <c r="F333" s="142"/>
      <c r="G333" s="142"/>
      <c r="H333" s="142"/>
      <c r="I333" s="142"/>
      <c r="J333" s="128"/>
      <c r="K333" s="142"/>
      <c r="L333" s="128"/>
      <c r="M333" s="125"/>
      <c r="N333" s="127"/>
    </row>
    <row r="334" spans="1:15" ht="19.5" customHeight="1" x14ac:dyDescent="0.2">
      <c r="A334" s="149">
        <v>611</v>
      </c>
      <c r="B334" s="135" t="s">
        <v>735</v>
      </c>
      <c r="C334" s="159" t="str">
        <f>VLOOKUP(B334,APRESENTAÇÃO!$A$162:$D$197,3,FALSE)</f>
        <v>Esmalte à base água em superfície metálica, inclusive preparo</v>
      </c>
      <c r="D334" s="137"/>
      <c r="E334" s="137"/>
      <c r="F334" s="138"/>
      <c r="G334" s="139"/>
      <c r="H334" s="139"/>
      <c r="I334" s="139"/>
      <c r="J334" s="139"/>
      <c r="K334" s="140"/>
      <c r="L334" s="139"/>
      <c r="M334" s="135" t="str">
        <f>VLOOKUP($B334,APRESENTAÇÃO!$A$162:$D$197,4,FALSE)</f>
        <v>m²</v>
      </c>
      <c r="N334" s="141">
        <f>K361</f>
        <v>178.89000000000001</v>
      </c>
      <c r="O334" s="156">
        <f>VLOOKUP(B334,APRESENTAÇÃO!$A$9:$H$197,8,FALSE)</f>
        <v>178.89000000000001</v>
      </c>
    </row>
    <row r="335" spans="1:15" ht="19.5" customHeight="1" x14ac:dyDescent="0.2">
      <c r="A335" s="148"/>
      <c r="B335" s="152"/>
      <c r="C335" s="121" t="s">
        <v>784</v>
      </c>
      <c r="D335" s="121"/>
      <c r="E335" s="121"/>
      <c r="F335" s="121"/>
      <c r="G335" s="121"/>
      <c r="H335" s="121"/>
      <c r="I335" s="121"/>
      <c r="J335" s="121"/>
      <c r="K335" s="121"/>
      <c r="L335" s="144"/>
      <c r="M335" s="125"/>
      <c r="N335" s="127"/>
    </row>
    <row r="336" spans="1:15" ht="19.5" customHeight="1" x14ac:dyDescent="0.2">
      <c r="A336" s="148"/>
      <c r="B336" s="152"/>
      <c r="C336" s="126" t="s">
        <v>896</v>
      </c>
      <c r="D336" s="128"/>
      <c r="E336" s="128"/>
      <c r="F336" s="128"/>
      <c r="G336" s="128"/>
      <c r="H336" s="128"/>
      <c r="I336" s="128"/>
      <c r="J336" s="128"/>
      <c r="K336" s="128"/>
      <c r="L336" s="133"/>
      <c r="M336" s="125"/>
      <c r="N336" s="127"/>
    </row>
    <row r="337" spans="1:17" ht="19.5" customHeight="1" x14ac:dyDescent="0.2">
      <c r="A337" s="148"/>
      <c r="B337" s="152"/>
      <c r="C337" s="133"/>
      <c r="D337" s="133"/>
      <c r="E337" s="133"/>
      <c r="F337" s="133"/>
      <c r="G337" s="133"/>
      <c r="H337" s="133"/>
      <c r="I337" s="133"/>
      <c r="J337" s="133"/>
      <c r="K337" s="133"/>
      <c r="L337" s="133"/>
      <c r="M337" s="125"/>
      <c r="N337" s="127"/>
    </row>
    <row r="338" spans="1:17" ht="19.5" customHeight="1" x14ac:dyDescent="0.2">
      <c r="A338" s="148"/>
      <c r="B338" s="152"/>
      <c r="C338" s="128" t="s">
        <v>5</v>
      </c>
      <c r="D338" s="129" t="s">
        <v>787</v>
      </c>
      <c r="E338" s="129" t="s">
        <v>790</v>
      </c>
      <c r="F338" s="129" t="s">
        <v>788</v>
      </c>
      <c r="G338" s="129" t="s">
        <v>785</v>
      </c>
      <c r="H338" s="129"/>
      <c r="I338" s="142"/>
      <c r="J338" s="129"/>
      <c r="K338" s="129" t="s">
        <v>786</v>
      </c>
      <c r="L338" s="133"/>
      <c r="M338" s="125"/>
      <c r="N338" s="127"/>
    </row>
    <row r="339" spans="1:17" ht="19.5" customHeight="1" x14ac:dyDescent="0.2">
      <c r="A339" s="148"/>
      <c r="B339" s="152"/>
      <c r="C339" s="126" t="s">
        <v>897</v>
      </c>
      <c r="D339" s="131">
        <v>1.82</v>
      </c>
      <c r="E339" s="131">
        <v>1.8</v>
      </c>
      <c r="F339" s="131">
        <v>8</v>
      </c>
      <c r="G339" s="131">
        <v>1</v>
      </c>
      <c r="H339" s="130"/>
      <c r="I339" s="131"/>
      <c r="J339" s="130"/>
      <c r="K339" s="131">
        <f>ROUND(PRODUCT(D339:G339),2)</f>
        <v>26.21</v>
      </c>
      <c r="L339" s="133"/>
      <c r="M339" s="125"/>
      <c r="N339" s="127"/>
      <c r="O339" s="151">
        <v>1.1499999999999999</v>
      </c>
      <c r="P339" s="146">
        <v>13</v>
      </c>
      <c r="Q339" s="146">
        <v>5</v>
      </c>
    </row>
    <row r="340" spans="1:17" ht="19.5" customHeight="1" x14ac:dyDescent="0.2">
      <c r="A340" s="148"/>
      <c r="B340" s="152"/>
      <c r="C340" s="126" t="s">
        <v>898</v>
      </c>
      <c r="D340" s="131">
        <v>1.8</v>
      </c>
      <c r="E340" s="131">
        <v>1.8</v>
      </c>
      <c r="F340" s="131">
        <v>6</v>
      </c>
      <c r="G340" s="131">
        <v>1</v>
      </c>
      <c r="H340" s="130"/>
      <c r="I340" s="131"/>
      <c r="J340" s="130"/>
      <c r="K340" s="131">
        <f t="shared" ref="K340:K343" si="19">ROUND(PRODUCT(D340:G340),2)</f>
        <v>19.440000000000001</v>
      </c>
      <c r="L340" s="133"/>
      <c r="M340" s="125"/>
      <c r="N340" s="127"/>
      <c r="O340" s="151">
        <v>3.5</v>
      </c>
      <c r="P340" s="146">
        <v>2</v>
      </c>
      <c r="Q340" s="146">
        <v>5</v>
      </c>
    </row>
    <row r="341" spans="1:17" ht="19.5" customHeight="1" x14ac:dyDescent="0.2">
      <c r="A341" s="148"/>
      <c r="B341" s="152"/>
      <c r="C341" s="126" t="s">
        <v>899</v>
      </c>
      <c r="D341" s="131">
        <v>0.66</v>
      </c>
      <c r="E341" s="131">
        <v>1.78</v>
      </c>
      <c r="F341" s="131">
        <v>2</v>
      </c>
      <c r="G341" s="131">
        <v>1</v>
      </c>
      <c r="H341" s="130"/>
      <c r="I341" s="131"/>
      <c r="J341" s="130"/>
      <c r="K341" s="131">
        <f t="shared" si="19"/>
        <v>2.35</v>
      </c>
      <c r="L341" s="133"/>
      <c r="M341" s="125"/>
      <c r="N341" s="127"/>
      <c r="O341" s="151">
        <v>1.78</v>
      </c>
      <c r="P341" s="146">
        <v>2</v>
      </c>
      <c r="Q341" s="146">
        <v>5</v>
      </c>
    </row>
    <row r="342" spans="1:17" ht="19.5" customHeight="1" x14ac:dyDescent="0.2">
      <c r="A342" s="148"/>
      <c r="B342" s="152"/>
      <c r="C342" s="126" t="s">
        <v>900</v>
      </c>
      <c r="D342" s="131">
        <v>0.66</v>
      </c>
      <c r="E342" s="131">
        <v>3.5</v>
      </c>
      <c r="F342" s="131">
        <v>2</v>
      </c>
      <c r="G342" s="131">
        <v>1</v>
      </c>
      <c r="H342" s="130"/>
      <c r="I342" s="131"/>
      <c r="J342" s="130"/>
      <c r="K342" s="131">
        <f t="shared" si="19"/>
        <v>4.62</v>
      </c>
      <c r="L342" s="133"/>
      <c r="M342" s="125"/>
      <c r="N342" s="127"/>
      <c r="O342" s="151">
        <v>1.8</v>
      </c>
      <c r="P342" s="146">
        <v>6</v>
      </c>
      <c r="Q342" s="146">
        <v>5</v>
      </c>
    </row>
    <row r="343" spans="1:17" ht="19.5" customHeight="1" x14ac:dyDescent="0.2">
      <c r="A343" s="148"/>
      <c r="B343" s="152"/>
      <c r="C343" s="126" t="s">
        <v>901</v>
      </c>
      <c r="D343" s="131">
        <v>0.75</v>
      </c>
      <c r="E343" s="131">
        <v>1.1499999999999999</v>
      </c>
      <c r="F343" s="131">
        <v>13</v>
      </c>
      <c r="G343" s="131">
        <v>1</v>
      </c>
      <c r="H343" s="130"/>
      <c r="I343" s="131"/>
      <c r="J343" s="130"/>
      <c r="K343" s="131">
        <f t="shared" si="19"/>
        <v>11.21</v>
      </c>
      <c r="L343" s="133"/>
      <c r="M343" s="125"/>
      <c r="N343" s="127"/>
      <c r="O343" s="151">
        <v>1.8</v>
      </c>
      <c r="P343" s="146">
        <v>8</v>
      </c>
      <c r="Q343" s="146">
        <v>5</v>
      </c>
    </row>
    <row r="344" spans="1:17" ht="19.5" customHeight="1" x14ac:dyDescent="0.2">
      <c r="A344" s="148"/>
      <c r="B344" s="152"/>
      <c r="C344" s="126" t="s">
        <v>902</v>
      </c>
      <c r="D344" s="131">
        <v>2.1</v>
      </c>
      <c r="E344" s="131">
        <v>0.8</v>
      </c>
      <c r="F344" s="131">
        <v>1</v>
      </c>
      <c r="G344" s="131">
        <v>1</v>
      </c>
      <c r="H344" s="130"/>
      <c r="I344" s="131"/>
      <c r="J344" s="130"/>
      <c r="K344" s="131">
        <f>ROUND(PRODUCT(D344:G344),2)</f>
        <v>1.68</v>
      </c>
      <c r="L344" s="133"/>
      <c r="M344" s="125"/>
      <c r="N344" s="127"/>
    </row>
    <row r="345" spans="1:17" ht="19.5" customHeight="1" x14ac:dyDescent="0.2">
      <c r="A345" s="148"/>
      <c r="B345" s="152"/>
      <c r="C345" s="126" t="s">
        <v>903</v>
      </c>
      <c r="D345" s="131">
        <v>0.78</v>
      </c>
      <c r="E345" s="131">
        <v>0.98</v>
      </c>
      <c r="F345" s="131">
        <v>1</v>
      </c>
      <c r="G345" s="131">
        <v>1</v>
      </c>
      <c r="H345" s="130"/>
      <c r="I345" s="131"/>
      <c r="J345" s="130"/>
      <c r="K345" s="131">
        <f t="shared" ref="K345:K347" si="20">ROUND(PRODUCT(D345:G345),2)</f>
        <v>0.76</v>
      </c>
      <c r="L345" s="133"/>
      <c r="M345" s="125"/>
      <c r="N345" s="127"/>
    </row>
    <row r="346" spans="1:17" ht="19.5" customHeight="1" x14ac:dyDescent="0.2">
      <c r="A346" s="148"/>
      <c r="B346" s="152"/>
      <c r="C346" s="126" t="s">
        <v>904</v>
      </c>
      <c r="D346" s="130">
        <v>2.56</v>
      </c>
      <c r="E346" s="131">
        <v>1.8</v>
      </c>
      <c r="F346" s="131">
        <v>1</v>
      </c>
      <c r="G346" s="131">
        <v>1</v>
      </c>
      <c r="H346" s="130"/>
      <c r="I346" s="131"/>
      <c r="J346" s="130"/>
      <c r="K346" s="131">
        <f>ROUND(PRODUCT(D346:G346),2)</f>
        <v>4.6100000000000003</v>
      </c>
      <c r="L346" s="133"/>
      <c r="M346" s="125"/>
      <c r="N346" s="127"/>
    </row>
    <row r="347" spans="1:17" ht="19.5" customHeight="1" x14ac:dyDescent="0.2">
      <c r="A347" s="148"/>
      <c r="B347" s="152"/>
      <c r="C347" s="126" t="s">
        <v>905</v>
      </c>
      <c r="D347" s="131">
        <v>2.27</v>
      </c>
      <c r="E347" s="131">
        <v>1.8</v>
      </c>
      <c r="F347" s="131">
        <v>1</v>
      </c>
      <c r="G347" s="131">
        <v>1</v>
      </c>
      <c r="H347" s="131"/>
      <c r="I347" s="131"/>
      <c r="J347" s="126"/>
      <c r="K347" s="131">
        <f t="shared" si="20"/>
        <v>4.09</v>
      </c>
      <c r="L347" s="133"/>
      <c r="M347" s="125"/>
      <c r="N347" s="127"/>
    </row>
    <row r="348" spans="1:17" ht="19.5" customHeight="1" x14ac:dyDescent="0.2">
      <c r="A348" s="148"/>
      <c r="B348" s="152"/>
      <c r="C348" s="126" t="s">
        <v>906</v>
      </c>
      <c r="D348" s="131">
        <v>3</v>
      </c>
      <c r="E348" s="131">
        <v>1.8</v>
      </c>
      <c r="F348" s="131">
        <v>2</v>
      </c>
      <c r="G348" s="131">
        <v>1</v>
      </c>
      <c r="H348" s="131"/>
      <c r="I348" s="131"/>
      <c r="J348" s="126"/>
      <c r="K348" s="131">
        <f>ROUND(PRODUCT(D348:G348),2)</f>
        <v>10.8</v>
      </c>
      <c r="L348" s="133"/>
      <c r="M348" s="125"/>
      <c r="N348" s="127"/>
    </row>
    <row r="349" spans="1:17" ht="19.5" customHeight="1" x14ac:dyDescent="0.2">
      <c r="A349" s="148"/>
      <c r="B349" s="152"/>
      <c r="C349" s="126" t="s">
        <v>907</v>
      </c>
      <c r="D349" s="131">
        <v>3</v>
      </c>
      <c r="E349" s="131">
        <v>1.8</v>
      </c>
      <c r="F349" s="131">
        <v>1</v>
      </c>
      <c r="G349" s="131">
        <v>1</v>
      </c>
      <c r="H349" s="131"/>
      <c r="I349" s="131"/>
      <c r="J349" s="126"/>
      <c r="K349" s="131">
        <f>ROUND(PRODUCT(D349:G349),2)</f>
        <v>5.4</v>
      </c>
      <c r="L349" s="133"/>
      <c r="M349" s="125"/>
      <c r="N349" s="127"/>
    </row>
    <row r="350" spans="1:17" ht="19.5" customHeight="1" x14ac:dyDescent="0.2">
      <c r="A350" s="148"/>
      <c r="B350" s="152"/>
      <c r="C350" s="126" t="s">
        <v>908</v>
      </c>
      <c r="D350" s="131">
        <v>2.4700000000000002</v>
      </c>
      <c r="E350" s="131">
        <v>1.8</v>
      </c>
      <c r="F350" s="131">
        <v>1</v>
      </c>
      <c r="G350" s="131">
        <v>1</v>
      </c>
      <c r="H350" s="131"/>
      <c r="I350" s="131"/>
      <c r="J350" s="126"/>
      <c r="K350" s="131">
        <f>ROUND(PRODUCT(D350:G350),2)</f>
        <v>4.45</v>
      </c>
      <c r="L350" s="133"/>
      <c r="M350" s="125"/>
      <c r="N350" s="127"/>
    </row>
    <row r="351" spans="1:17" ht="19.5" customHeight="1" x14ac:dyDescent="0.2">
      <c r="A351" s="148"/>
      <c r="B351" s="152"/>
      <c r="C351" s="126" t="s">
        <v>909</v>
      </c>
      <c r="D351" s="131">
        <v>1.2</v>
      </c>
      <c r="E351" s="131">
        <v>1.3</v>
      </c>
      <c r="F351" s="131">
        <v>2</v>
      </c>
      <c r="G351" s="131">
        <v>1</v>
      </c>
      <c r="H351" s="131"/>
      <c r="I351" s="131"/>
      <c r="J351" s="126"/>
      <c r="K351" s="131">
        <f>ROUND(PRODUCT(D351:G351),2)</f>
        <v>3.12</v>
      </c>
      <c r="L351" s="133"/>
      <c r="M351" s="125"/>
      <c r="N351" s="127"/>
    </row>
    <row r="352" spans="1:17" ht="19.5" customHeight="1" x14ac:dyDescent="0.2">
      <c r="A352" s="148"/>
      <c r="B352" s="152"/>
      <c r="C352" s="126" t="s">
        <v>910</v>
      </c>
      <c r="D352" s="131">
        <v>1.82</v>
      </c>
      <c r="E352" s="131">
        <v>1.8</v>
      </c>
      <c r="F352" s="131">
        <v>8</v>
      </c>
      <c r="G352" s="131">
        <v>1</v>
      </c>
      <c r="H352" s="131"/>
      <c r="I352" s="131"/>
      <c r="J352" s="126"/>
      <c r="K352" s="131">
        <f t="shared" ref="K352:K359" si="21">ROUND(PRODUCT(D352:G352),2)</f>
        <v>26.21</v>
      </c>
      <c r="L352" s="133"/>
      <c r="M352" s="125"/>
      <c r="N352" s="127"/>
    </row>
    <row r="353" spans="1:15" ht="19.5" customHeight="1" x14ac:dyDescent="0.2">
      <c r="A353" s="148"/>
      <c r="B353" s="152"/>
      <c r="C353" s="126" t="s">
        <v>911</v>
      </c>
      <c r="D353" s="131">
        <v>0.66</v>
      </c>
      <c r="E353" s="131">
        <v>1.78</v>
      </c>
      <c r="F353" s="131">
        <v>2</v>
      </c>
      <c r="G353" s="131">
        <v>1</v>
      </c>
      <c r="H353" s="131"/>
      <c r="I353" s="131"/>
      <c r="J353" s="126"/>
      <c r="K353" s="131">
        <f t="shared" si="21"/>
        <v>2.35</v>
      </c>
      <c r="L353" s="133"/>
      <c r="M353" s="125"/>
      <c r="N353" s="127"/>
    </row>
    <row r="354" spans="1:15" ht="19.5" customHeight="1" x14ac:dyDescent="0.2">
      <c r="A354" s="148"/>
      <c r="B354" s="152"/>
      <c r="C354" s="126" t="s">
        <v>912</v>
      </c>
      <c r="D354" s="131">
        <v>1.8</v>
      </c>
      <c r="E354" s="131">
        <v>1.8</v>
      </c>
      <c r="F354" s="131">
        <v>6</v>
      </c>
      <c r="G354" s="131">
        <v>1</v>
      </c>
      <c r="H354" s="131"/>
      <c r="I354" s="131"/>
      <c r="J354" s="126"/>
      <c r="K354" s="131">
        <f t="shared" si="21"/>
        <v>19.440000000000001</v>
      </c>
      <c r="L354" s="133"/>
      <c r="M354" s="125"/>
      <c r="N354" s="127"/>
    </row>
    <row r="355" spans="1:15" ht="19.5" customHeight="1" x14ac:dyDescent="0.2">
      <c r="A355" s="148"/>
      <c r="B355" s="152"/>
      <c r="C355" s="126" t="s">
        <v>913</v>
      </c>
      <c r="D355" s="131">
        <v>0.66</v>
      </c>
      <c r="E355" s="131">
        <v>1.78</v>
      </c>
      <c r="F355" s="131">
        <v>1</v>
      </c>
      <c r="G355" s="131">
        <v>1</v>
      </c>
      <c r="H355" s="131"/>
      <c r="I355" s="131"/>
      <c r="J355" s="126"/>
      <c r="K355" s="131">
        <f t="shared" si="21"/>
        <v>1.17</v>
      </c>
      <c r="L355" s="133"/>
      <c r="M355" s="125"/>
      <c r="N355" s="127"/>
    </row>
    <row r="356" spans="1:15" ht="19.5" customHeight="1" x14ac:dyDescent="0.2">
      <c r="A356" s="148"/>
      <c r="B356" s="152"/>
      <c r="C356" s="126" t="s">
        <v>914</v>
      </c>
      <c r="D356" s="131">
        <v>0.66</v>
      </c>
      <c r="E356" s="131">
        <v>3.5</v>
      </c>
      <c r="F356" s="131">
        <v>2</v>
      </c>
      <c r="G356" s="131">
        <v>1</v>
      </c>
      <c r="H356" s="131"/>
      <c r="I356" s="131"/>
      <c r="J356" s="126"/>
      <c r="K356" s="131">
        <f t="shared" si="21"/>
        <v>4.62</v>
      </c>
      <c r="L356" s="133"/>
      <c r="M356" s="125"/>
      <c r="N356" s="127"/>
    </row>
    <row r="357" spans="1:15" ht="19.5" customHeight="1" x14ac:dyDescent="0.2">
      <c r="A357" s="148"/>
      <c r="B357" s="152"/>
      <c r="C357" s="126" t="s">
        <v>915</v>
      </c>
      <c r="D357" s="131">
        <v>2</v>
      </c>
      <c r="E357" s="131">
        <v>1</v>
      </c>
      <c r="F357" s="131">
        <v>3</v>
      </c>
      <c r="G357" s="131">
        <v>1</v>
      </c>
      <c r="H357" s="131"/>
      <c r="I357" s="131"/>
      <c r="J357" s="126"/>
      <c r="K357" s="131">
        <f t="shared" si="21"/>
        <v>6</v>
      </c>
      <c r="L357" s="133"/>
      <c r="M357" s="125"/>
      <c r="N357" s="127"/>
    </row>
    <row r="358" spans="1:15" ht="19.5" customHeight="1" x14ac:dyDescent="0.2">
      <c r="A358" s="148"/>
      <c r="B358" s="152"/>
      <c r="C358" s="126" t="s">
        <v>916</v>
      </c>
      <c r="D358" s="131">
        <v>2.5</v>
      </c>
      <c r="E358" s="131">
        <v>1</v>
      </c>
      <c r="F358" s="131">
        <v>8</v>
      </c>
      <c r="G358" s="131">
        <v>1</v>
      </c>
      <c r="H358" s="131"/>
      <c r="I358" s="131"/>
      <c r="J358" s="126"/>
      <c r="K358" s="131">
        <f t="shared" si="21"/>
        <v>20</v>
      </c>
      <c r="L358" s="133"/>
      <c r="M358" s="125"/>
      <c r="N358" s="127"/>
    </row>
    <row r="359" spans="1:15" ht="19.5" customHeight="1" x14ac:dyDescent="0.2">
      <c r="A359" s="148"/>
      <c r="B359" s="152"/>
      <c r="C359" s="126" t="s">
        <v>917</v>
      </c>
      <c r="D359" s="131">
        <v>0.6</v>
      </c>
      <c r="E359" s="131">
        <v>0.6</v>
      </c>
      <c r="F359" s="131">
        <v>1</v>
      </c>
      <c r="G359" s="131">
        <v>1</v>
      </c>
      <c r="H359" s="131"/>
      <c r="I359" s="131"/>
      <c r="J359" s="126"/>
      <c r="K359" s="131">
        <f t="shared" si="21"/>
        <v>0.36</v>
      </c>
      <c r="L359" s="133"/>
      <c r="M359" s="125"/>
      <c r="N359" s="127"/>
    </row>
    <row r="360" spans="1:15" ht="19.5" customHeight="1" thickBot="1" x14ac:dyDescent="0.25">
      <c r="A360" s="148"/>
      <c r="B360" s="152"/>
      <c r="C360" s="133"/>
      <c r="D360" s="146"/>
      <c r="E360" s="146"/>
      <c r="F360" s="146"/>
      <c r="G360" s="146"/>
      <c r="H360" s="146"/>
      <c r="I360" s="146"/>
      <c r="J360" s="133"/>
      <c r="K360" s="147"/>
      <c r="L360" s="133"/>
      <c r="M360" s="125"/>
      <c r="N360" s="127"/>
    </row>
    <row r="361" spans="1:15" ht="19.5" customHeight="1" thickTop="1" x14ac:dyDescent="0.2">
      <c r="A361" s="148"/>
      <c r="B361" s="152"/>
      <c r="C361" s="133"/>
      <c r="D361" s="146"/>
      <c r="E361" s="146"/>
      <c r="F361" s="146"/>
      <c r="G361" s="146"/>
      <c r="H361" s="146"/>
      <c r="I361" s="146"/>
      <c r="J361" s="133"/>
      <c r="K361" s="131">
        <f>SUM(K339:K359)</f>
        <v>178.89000000000001</v>
      </c>
      <c r="L361" s="133"/>
      <c r="M361" s="125"/>
      <c r="N361" s="127"/>
    </row>
    <row r="362" spans="1:15" ht="19.5" customHeight="1" x14ac:dyDescent="0.2">
      <c r="A362" s="148"/>
      <c r="B362" s="152"/>
      <c r="C362" s="133"/>
      <c r="D362" s="146"/>
      <c r="E362" s="146"/>
      <c r="F362" s="146"/>
      <c r="G362" s="146"/>
      <c r="H362" s="146"/>
      <c r="I362" s="146"/>
      <c r="J362" s="133"/>
      <c r="K362" s="146"/>
      <c r="L362" s="133"/>
      <c r="M362" s="125"/>
      <c r="N362" s="127"/>
    </row>
    <row r="363" spans="1:15" ht="19.5" customHeight="1" x14ac:dyDescent="0.2">
      <c r="A363" s="148">
        <v>610</v>
      </c>
      <c r="B363" s="135" t="s">
        <v>736</v>
      </c>
      <c r="C363" s="136" t="str">
        <f>VLOOKUP(B363,APRESENTAÇÃO!$A$162:$D$197,3,FALSE)</f>
        <v>Esmalte em superfície de madeira</v>
      </c>
      <c r="D363" s="137"/>
      <c r="E363" s="137"/>
      <c r="F363" s="138"/>
      <c r="G363" s="139"/>
      <c r="H363" s="139"/>
      <c r="I363" s="139"/>
      <c r="J363" s="139"/>
      <c r="K363" s="140"/>
      <c r="L363" s="139"/>
      <c r="M363" s="135" t="str">
        <f>VLOOKUP($B363,APRESENTAÇÃO!$A$162:$D$197,4,FALSE)</f>
        <v>m²</v>
      </c>
      <c r="N363" s="158">
        <f>K429</f>
        <v>948.96000000000015</v>
      </c>
      <c r="O363" s="156">
        <f>VLOOKUP(B363,APRESENTAÇÃO!$A$9:$H$197,8,FALSE)</f>
        <v>948.96</v>
      </c>
    </row>
    <row r="364" spans="1:15" ht="19.5" customHeight="1" x14ac:dyDescent="0.2">
      <c r="A364" s="148"/>
      <c r="B364" s="125"/>
      <c r="C364" s="121" t="s">
        <v>784</v>
      </c>
      <c r="D364" s="121"/>
      <c r="E364" s="121"/>
      <c r="F364" s="121"/>
      <c r="G364" s="121"/>
      <c r="H364" s="121"/>
      <c r="I364" s="121"/>
      <c r="J364" s="121"/>
      <c r="K364" s="121"/>
      <c r="L364" s="121"/>
      <c r="M364" s="125"/>
      <c r="N364" s="127"/>
    </row>
    <row r="365" spans="1:15" ht="19.5" customHeight="1" x14ac:dyDescent="0.2">
      <c r="A365" s="148"/>
      <c r="B365" s="125"/>
      <c r="C365" s="128" t="s">
        <v>856</v>
      </c>
      <c r="D365" s="128"/>
      <c r="E365" s="128"/>
      <c r="F365" s="128"/>
      <c r="G365" s="128"/>
      <c r="H365" s="128"/>
      <c r="I365" s="128"/>
      <c r="J365" s="128"/>
      <c r="K365" s="128"/>
      <c r="L365" s="128"/>
      <c r="M365" s="125"/>
      <c r="N365" s="127"/>
    </row>
    <row r="366" spans="1:15" ht="19.5" customHeight="1" x14ac:dyDescent="0.2">
      <c r="A366" s="148"/>
      <c r="B366" s="125"/>
      <c r="C366" s="128"/>
      <c r="D366" s="128"/>
      <c r="E366" s="128"/>
      <c r="F366" s="128"/>
      <c r="G366" s="128"/>
      <c r="H366" s="128"/>
      <c r="I366" s="142"/>
      <c r="J366" s="128"/>
      <c r="K366" s="128"/>
      <c r="L366" s="128"/>
      <c r="M366" s="125"/>
      <c r="N366" s="127"/>
    </row>
    <row r="367" spans="1:15" ht="19.5" customHeight="1" x14ac:dyDescent="0.2">
      <c r="A367" s="148"/>
      <c r="B367" s="125"/>
      <c r="C367" s="128" t="s">
        <v>5</v>
      </c>
      <c r="D367" s="129" t="s">
        <v>787</v>
      </c>
      <c r="E367" s="129" t="s">
        <v>790</v>
      </c>
      <c r="F367" s="129" t="s">
        <v>788</v>
      </c>
      <c r="G367" s="129" t="s">
        <v>785</v>
      </c>
      <c r="H367" s="129"/>
      <c r="I367" s="142"/>
      <c r="J367" s="129"/>
      <c r="K367" s="129" t="s">
        <v>786</v>
      </c>
      <c r="L367" s="128"/>
      <c r="M367" s="125"/>
      <c r="N367" s="127"/>
    </row>
    <row r="368" spans="1:15" ht="19.5" customHeight="1" x14ac:dyDescent="0.2">
      <c r="A368" s="148"/>
      <c r="B368" s="125"/>
      <c r="C368" s="126" t="s">
        <v>857</v>
      </c>
      <c r="D368" s="130">
        <v>1.22</v>
      </c>
      <c r="E368" s="130">
        <v>2.5499999999999998</v>
      </c>
      <c r="F368" s="131">
        <v>19</v>
      </c>
      <c r="G368" s="131">
        <v>1</v>
      </c>
      <c r="H368" s="130"/>
      <c r="I368" s="131"/>
      <c r="J368" s="130"/>
      <c r="K368" s="130">
        <f>ROUND(PRODUCT(D368:G368),2)</f>
        <v>59.11</v>
      </c>
      <c r="L368" s="128"/>
      <c r="M368" s="125"/>
      <c r="N368" s="127"/>
    </row>
    <row r="369" spans="1:14" ht="19.5" customHeight="1" x14ac:dyDescent="0.2">
      <c r="A369" s="148"/>
      <c r="B369" s="125"/>
      <c r="C369" s="126" t="s">
        <v>858</v>
      </c>
      <c r="D369" s="130">
        <v>1.22</v>
      </c>
      <c r="E369" s="130">
        <v>2.5499999999999998</v>
      </c>
      <c r="F369" s="131">
        <v>22</v>
      </c>
      <c r="G369" s="131">
        <v>5</v>
      </c>
      <c r="H369" s="130"/>
      <c r="I369" s="131"/>
      <c r="J369" s="130"/>
      <c r="K369" s="130">
        <f t="shared" ref="K369:K370" si="22">ROUND(PRODUCT(D369:G369),2)</f>
        <v>342.21</v>
      </c>
      <c r="L369" s="128"/>
      <c r="M369" s="125"/>
      <c r="N369" s="127"/>
    </row>
    <row r="370" spans="1:14" ht="19.5" customHeight="1" x14ac:dyDescent="0.2">
      <c r="A370" s="148"/>
      <c r="B370" s="125"/>
      <c r="C370" s="126" t="s">
        <v>859</v>
      </c>
      <c r="D370" s="131">
        <v>1.2</v>
      </c>
      <c r="E370" s="131">
        <v>2.5499999999999998</v>
      </c>
      <c r="F370" s="131">
        <v>3</v>
      </c>
      <c r="G370" s="131">
        <v>1</v>
      </c>
      <c r="H370" s="130"/>
      <c r="I370" s="131"/>
      <c r="J370" s="130"/>
      <c r="K370" s="130">
        <f t="shared" si="22"/>
        <v>9.18</v>
      </c>
      <c r="L370" s="128"/>
      <c r="M370" s="125"/>
      <c r="N370" s="127"/>
    </row>
    <row r="371" spans="1:14" ht="19.5" customHeight="1" x14ac:dyDescent="0.2">
      <c r="A371" s="148"/>
      <c r="B371" s="125"/>
      <c r="C371" s="126" t="s">
        <v>860</v>
      </c>
      <c r="D371" s="130">
        <v>1.22</v>
      </c>
      <c r="E371" s="130">
        <v>2.5499999999999998</v>
      </c>
      <c r="F371" s="131">
        <v>1</v>
      </c>
      <c r="G371" s="131">
        <v>1</v>
      </c>
      <c r="H371" s="130"/>
      <c r="I371" s="131"/>
      <c r="J371" s="130"/>
      <c r="K371" s="130">
        <f>ROUND(PRODUCT(D371:G371),2)</f>
        <v>3.11</v>
      </c>
      <c r="L371" s="128"/>
      <c r="M371" s="125"/>
      <c r="N371" s="127"/>
    </row>
    <row r="372" spans="1:14" ht="19.5" customHeight="1" x14ac:dyDescent="0.2">
      <c r="A372" s="148"/>
      <c r="B372" s="125"/>
      <c r="C372" s="126" t="s">
        <v>861</v>
      </c>
      <c r="D372" s="131">
        <v>0.82</v>
      </c>
      <c r="E372" s="131">
        <v>2.1</v>
      </c>
      <c r="F372" s="131">
        <v>1</v>
      </c>
      <c r="G372" s="131">
        <v>3</v>
      </c>
      <c r="H372" s="131"/>
      <c r="I372" s="131"/>
      <c r="J372" s="126"/>
      <c r="K372" s="131">
        <f>ROUND(PRODUCT(D372:G372),2)</f>
        <v>5.17</v>
      </c>
      <c r="L372" s="128"/>
      <c r="M372" s="125"/>
      <c r="N372" s="127"/>
    </row>
    <row r="373" spans="1:14" ht="19.5" customHeight="1" x14ac:dyDescent="0.2">
      <c r="A373" s="148"/>
      <c r="B373" s="125"/>
      <c r="C373" s="126" t="s">
        <v>862</v>
      </c>
      <c r="D373" s="131">
        <v>0.82</v>
      </c>
      <c r="E373" s="131">
        <v>2.1</v>
      </c>
      <c r="F373" s="131">
        <v>1</v>
      </c>
      <c r="G373" s="131">
        <v>3</v>
      </c>
      <c r="H373" s="131"/>
      <c r="I373" s="131"/>
      <c r="J373" s="126"/>
      <c r="K373" s="131">
        <f t="shared" ref="K373:K406" si="23">ROUND(PRODUCT(D373:G373),2)</f>
        <v>5.17</v>
      </c>
      <c r="L373" s="128"/>
      <c r="M373" s="125"/>
      <c r="N373" s="127"/>
    </row>
    <row r="374" spans="1:14" ht="19.5" customHeight="1" x14ac:dyDescent="0.2">
      <c r="A374" s="148"/>
      <c r="B374" s="125"/>
      <c r="C374" s="126" t="s">
        <v>863</v>
      </c>
      <c r="D374" s="131">
        <v>0.82</v>
      </c>
      <c r="E374" s="131">
        <v>2.1</v>
      </c>
      <c r="F374" s="131">
        <v>1</v>
      </c>
      <c r="G374" s="131">
        <v>3</v>
      </c>
      <c r="H374" s="131"/>
      <c r="I374" s="131"/>
      <c r="J374" s="126"/>
      <c r="K374" s="131">
        <f t="shared" si="23"/>
        <v>5.17</v>
      </c>
      <c r="L374" s="128"/>
      <c r="M374" s="125"/>
      <c r="N374" s="127"/>
    </row>
    <row r="375" spans="1:14" ht="19.5" customHeight="1" x14ac:dyDescent="0.2">
      <c r="A375" s="148"/>
      <c r="B375" s="125"/>
      <c r="C375" s="126" t="s">
        <v>864</v>
      </c>
      <c r="D375" s="131">
        <v>1.22</v>
      </c>
      <c r="E375" s="131">
        <v>2.1</v>
      </c>
      <c r="F375" s="131">
        <v>1</v>
      </c>
      <c r="G375" s="131">
        <v>3</v>
      </c>
      <c r="H375" s="131"/>
      <c r="I375" s="131"/>
      <c r="J375" s="126"/>
      <c r="K375" s="131">
        <f t="shared" si="23"/>
        <v>7.69</v>
      </c>
      <c r="L375" s="128"/>
      <c r="M375" s="125"/>
      <c r="N375" s="127"/>
    </row>
    <row r="376" spans="1:14" ht="19.5" customHeight="1" x14ac:dyDescent="0.2">
      <c r="A376" s="148"/>
      <c r="B376" s="125"/>
      <c r="C376" s="126" t="s">
        <v>865</v>
      </c>
      <c r="D376" s="131">
        <v>1.22</v>
      </c>
      <c r="E376" s="131">
        <v>2.1</v>
      </c>
      <c r="F376" s="131">
        <v>1</v>
      </c>
      <c r="G376" s="131">
        <v>3</v>
      </c>
      <c r="H376" s="131"/>
      <c r="I376" s="131"/>
      <c r="J376" s="126"/>
      <c r="K376" s="131">
        <f t="shared" si="23"/>
        <v>7.69</v>
      </c>
      <c r="L376" s="128"/>
      <c r="M376" s="125"/>
      <c r="N376" s="127"/>
    </row>
    <row r="377" spans="1:14" ht="19.5" customHeight="1" x14ac:dyDescent="0.2">
      <c r="A377" s="148"/>
      <c r="B377" s="125"/>
      <c r="C377" s="126" t="s">
        <v>866</v>
      </c>
      <c r="D377" s="131">
        <v>1.22</v>
      </c>
      <c r="E377" s="131">
        <v>2.1</v>
      </c>
      <c r="F377" s="131">
        <v>1</v>
      </c>
      <c r="G377" s="131">
        <v>3</v>
      </c>
      <c r="H377" s="131"/>
      <c r="I377" s="131"/>
      <c r="J377" s="126"/>
      <c r="K377" s="131">
        <f t="shared" si="23"/>
        <v>7.69</v>
      </c>
      <c r="L377" s="128"/>
      <c r="M377" s="125"/>
      <c r="N377" s="127"/>
    </row>
    <row r="378" spans="1:14" ht="19.5" customHeight="1" x14ac:dyDescent="0.2">
      <c r="A378" s="148"/>
      <c r="B378" s="125"/>
      <c r="C378" s="126" t="s">
        <v>867</v>
      </c>
      <c r="D378" s="131">
        <v>1.22</v>
      </c>
      <c r="E378" s="131">
        <v>2.1</v>
      </c>
      <c r="F378" s="131">
        <v>1</v>
      </c>
      <c r="G378" s="131">
        <v>3</v>
      </c>
      <c r="H378" s="131"/>
      <c r="I378" s="131"/>
      <c r="J378" s="126"/>
      <c r="K378" s="131">
        <f t="shared" si="23"/>
        <v>7.69</v>
      </c>
      <c r="L378" s="128"/>
      <c r="M378" s="125"/>
      <c r="N378" s="127"/>
    </row>
    <row r="379" spans="1:14" ht="19.5" customHeight="1" x14ac:dyDescent="0.2">
      <c r="A379" s="148"/>
      <c r="B379" s="125"/>
      <c r="C379" s="126" t="s">
        <v>868</v>
      </c>
      <c r="D379" s="131">
        <v>1.22</v>
      </c>
      <c r="E379" s="131">
        <v>2.1</v>
      </c>
      <c r="F379" s="131">
        <v>1</v>
      </c>
      <c r="G379" s="131">
        <v>3</v>
      </c>
      <c r="H379" s="131"/>
      <c r="I379" s="131"/>
      <c r="J379" s="126"/>
      <c r="K379" s="131">
        <f t="shared" si="23"/>
        <v>7.69</v>
      </c>
      <c r="L379" s="128"/>
      <c r="M379" s="125"/>
      <c r="N379" s="127"/>
    </row>
    <row r="380" spans="1:14" ht="19.5" customHeight="1" x14ac:dyDescent="0.2">
      <c r="A380" s="148"/>
      <c r="B380" s="125"/>
      <c r="C380" s="126" t="s">
        <v>869</v>
      </c>
      <c r="D380" s="131">
        <v>1.22</v>
      </c>
      <c r="E380" s="131">
        <v>2.1</v>
      </c>
      <c r="F380" s="131">
        <v>1</v>
      </c>
      <c r="G380" s="131">
        <v>3</v>
      </c>
      <c r="H380" s="131"/>
      <c r="I380" s="131"/>
      <c r="J380" s="126"/>
      <c r="K380" s="131">
        <f t="shared" si="23"/>
        <v>7.69</v>
      </c>
      <c r="L380" s="128"/>
      <c r="M380" s="125"/>
      <c r="N380" s="127"/>
    </row>
    <row r="381" spans="1:14" ht="19.5" customHeight="1" x14ac:dyDescent="0.2">
      <c r="A381" s="148"/>
      <c r="B381" s="125"/>
      <c r="C381" s="126" t="s">
        <v>870</v>
      </c>
      <c r="D381" s="131">
        <v>1.22</v>
      </c>
      <c r="E381" s="131">
        <v>2.1</v>
      </c>
      <c r="F381" s="131">
        <v>1</v>
      </c>
      <c r="G381" s="131">
        <v>3</v>
      </c>
      <c r="H381" s="131"/>
      <c r="I381" s="131"/>
      <c r="J381" s="126"/>
      <c r="K381" s="131">
        <f t="shared" si="23"/>
        <v>7.69</v>
      </c>
      <c r="L381" s="128"/>
      <c r="M381" s="125"/>
      <c r="N381" s="127"/>
    </row>
    <row r="382" spans="1:14" ht="19.5" customHeight="1" x14ac:dyDescent="0.2">
      <c r="A382" s="148"/>
      <c r="B382" s="125"/>
      <c r="C382" s="126" t="s">
        <v>871</v>
      </c>
      <c r="D382" s="131">
        <v>1.22</v>
      </c>
      <c r="E382" s="131">
        <v>2.1</v>
      </c>
      <c r="F382" s="131">
        <v>1</v>
      </c>
      <c r="G382" s="131">
        <v>3</v>
      </c>
      <c r="H382" s="131"/>
      <c r="I382" s="131"/>
      <c r="J382" s="126"/>
      <c r="K382" s="131">
        <f t="shared" si="23"/>
        <v>7.69</v>
      </c>
      <c r="L382" s="128"/>
      <c r="M382" s="125"/>
      <c r="N382" s="127"/>
    </row>
    <row r="383" spans="1:14" ht="19.5" customHeight="1" x14ac:dyDescent="0.2">
      <c r="A383" s="148"/>
      <c r="B383" s="125"/>
      <c r="C383" s="126" t="s">
        <v>872</v>
      </c>
      <c r="D383" s="131">
        <v>1.22</v>
      </c>
      <c r="E383" s="131">
        <v>2.1</v>
      </c>
      <c r="F383" s="131">
        <v>1</v>
      </c>
      <c r="G383" s="131">
        <v>3</v>
      </c>
      <c r="H383" s="131"/>
      <c r="I383" s="131"/>
      <c r="J383" s="126"/>
      <c r="K383" s="131">
        <f t="shared" si="23"/>
        <v>7.69</v>
      </c>
      <c r="L383" s="128"/>
      <c r="M383" s="125"/>
      <c r="N383" s="127"/>
    </row>
    <row r="384" spans="1:14" ht="19.5" customHeight="1" x14ac:dyDescent="0.2">
      <c r="A384" s="148"/>
      <c r="B384" s="125"/>
      <c r="C384" s="126" t="s">
        <v>873</v>
      </c>
      <c r="D384" s="131">
        <v>1.9</v>
      </c>
      <c r="E384" s="131">
        <v>2.98</v>
      </c>
      <c r="F384" s="131">
        <v>2</v>
      </c>
      <c r="G384" s="131">
        <v>3</v>
      </c>
      <c r="H384" s="131"/>
      <c r="I384" s="131"/>
      <c r="J384" s="126"/>
      <c r="K384" s="131">
        <f t="shared" si="23"/>
        <v>33.97</v>
      </c>
      <c r="L384" s="128"/>
      <c r="M384" s="125"/>
      <c r="N384" s="127"/>
    </row>
    <row r="385" spans="1:14" ht="19.5" customHeight="1" x14ac:dyDescent="0.2">
      <c r="A385" s="148"/>
      <c r="B385" s="125"/>
      <c r="C385" s="126" t="s">
        <v>874</v>
      </c>
      <c r="D385" s="131">
        <v>0.8</v>
      </c>
      <c r="E385" s="131">
        <v>2.1</v>
      </c>
      <c r="F385" s="131">
        <v>1</v>
      </c>
      <c r="G385" s="131">
        <v>3</v>
      </c>
      <c r="H385" s="131"/>
      <c r="I385" s="131"/>
      <c r="J385" s="126"/>
      <c r="K385" s="131">
        <f t="shared" si="23"/>
        <v>5.04</v>
      </c>
      <c r="L385" s="128"/>
      <c r="M385" s="125"/>
      <c r="N385" s="127"/>
    </row>
    <row r="386" spans="1:14" ht="19.5" customHeight="1" x14ac:dyDescent="0.2">
      <c r="A386" s="148"/>
      <c r="B386" s="125"/>
      <c r="C386" s="126" t="s">
        <v>875</v>
      </c>
      <c r="D386" s="131">
        <v>1</v>
      </c>
      <c r="E386" s="131">
        <v>2.1</v>
      </c>
      <c r="F386" s="131">
        <v>1</v>
      </c>
      <c r="G386" s="131">
        <v>3</v>
      </c>
      <c r="H386" s="131"/>
      <c r="I386" s="131"/>
      <c r="J386" s="126"/>
      <c r="K386" s="131">
        <f t="shared" si="23"/>
        <v>6.3</v>
      </c>
      <c r="L386" s="128"/>
      <c r="M386" s="125"/>
      <c r="N386" s="127"/>
    </row>
    <row r="387" spans="1:14" ht="19.5" customHeight="1" x14ac:dyDescent="0.2">
      <c r="A387" s="148"/>
      <c r="B387" s="125"/>
      <c r="C387" s="126" t="s">
        <v>876</v>
      </c>
      <c r="D387" s="131">
        <v>0.8</v>
      </c>
      <c r="E387" s="131">
        <v>2.1</v>
      </c>
      <c r="F387" s="131">
        <v>1</v>
      </c>
      <c r="G387" s="131">
        <v>3</v>
      </c>
      <c r="H387" s="131"/>
      <c r="I387" s="131"/>
      <c r="J387" s="126"/>
      <c r="K387" s="131">
        <f t="shared" si="23"/>
        <v>5.04</v>
      </c>
      <c r="L387" s="128"/>
      <c r="M387" s="125"/>
      <c r="N387" s="127"/>
    </row>
    <row r="388" spans="1:14" ht="19.5" customHeight="1" x14ac:dyDescent="0.2">
      <c r="A388" s="148"/>
      <c r="B388" s="125"/>
      <c r="C388" s="126" t="s">
        <v>877</v>
      </c>
      <c r="D388" s="131">
        <v>0.8</v>
      </c>
      <c r="E388" s="131">
        <v>2.1</v>
      </c>
      <c r="F388" s="131">
        <v>1</v>
      </c>
      <c r="G388" s="131">
        <v>3</v>
      </c>
      <c r="H388" s="131"/>
      <c r="I388" s="131"/>
      <c r="J388" s="126"/>
      <c r="K388" s="131">
        <f t="shared" si="23"/>
        <v>5.04</v>
      </c>
      <c r="L388" s="128"/>
      <c r="M388" s="125"/>
      <c r="N388" s="127"/>
    </row>
    <row r="389" spans="1:14" ht="19.5" customHeight="1" x14ac:dyDescent="0.2">
      <c r="A389" s="148"/>
      <c r="B389" s="125"/>
      <c r="C389" s="126" t="s">
        <v>878</v>
      </c>
      <c r="D389" s="131">
        <v>0.8</v>
      </c>
      <c r="E389" s="131">
        <v>2.1</v>
      </c>
      <c r="F389" s="131">
        <v>1</v>
      </c>
      <c r="G389" s="131">
        <v>3</v>
      </c>
      <c r="H389" s="131"/>
      <c r="I389" s="131"/>
      <c r="J389" s="126"/>
      <c r="K389" s="131">
        <f t="shared" si="23"/>
        <v>5.04</v>
      </c>
      <c r="L389" s="128"/>
      <c r="M389" s="125"/>
      <c r="N389" s="127"/>
    </row>
    <row r="390" spans="1:14" ht="19.5" customHeight="1" x14ac:dyDescent="0.2">
      <c r="A390" s="148"/>
      <c r="B390" s="125"/>
      <c r="C390" s="126" t="s">
        <v>879</v>
      </c>
      <c r="D390" s="131">
        <v>0.8</v>
      </c>
      <c r="E390" s="131">
        <v>2.1</v>
      </c>
      <c r="F390" s="131">
        <v>1</v>
      </c>
      <c r="G390" s="131">
        <v>3</v>
      </c>
      <c r="H390" s="131"/>
      <c r="I390" s="131"/>
      <c r="J390" s="126"/>
      <c r="K390" s="131">
        <f t="shared" si="23"/>
        <v>5.04</v>
      </c>
      <c r="L390" s="128"/>
      <c r="M390" s="125"/>
      <c r="N390" s="127"/>
    </row>
    <row r="391" spans="1:14" ht="19.5" customHeight="1" x14ac:dyDescent="0.2">
      <c r="A391" s="148"/>
      <c r="B391" s="125"/>
      <c r="C391" s="126" t="s">
        <v>880</v>
      </c>
      <c r="D391" s="131">
        <v>1.22</v>
      </c>
      <c r="E391" s="131">
        <v>2.98</v>
      </c>
      <c r="F391" s="131">
        <v>1</v>
      </c>
      <c r="G391" s="131">
        <v>3</v>
      </c>
      <c r="H391" s="131"/>
      <c r="I391" s="131"/>
      <c r="J391" s="126"/>
      <c r="K391" s="131">
        <f t="shared" si="23"/>
        <v>10.91</v>
      </c>
      <c r="L391" s="128"/>
      <c r="M391" s="125"/>
      <c r="N391" s="127"/>
    </row>
    <row r="392" spans="1:14" ht="19.5" customHeight="1" x14ac:dyDescent="0.2">
      <c r="A392" s="148"/>
      <c r="B392" s="125"/>
      <c r="C392" s="126" t="s">
        <v>881</v>
      </c>
      <c r="D392" s="131">
        <v>1.22</v>
      </c>
      <c r="E392" s="131">
        <v>2.98</v>
      </c>
      <c r="F392" s="131">
        <v>1</v>
      </c>
      <c r="G392" s="131">
        <v>3</v>
      </c>
      <c r="H392" s="131"/>
      <c r="I392" s="131"/>
      <c r="J392" s="126"/>
      <c r="K392" s="131">
        <f t="shared" si="23"/>
        <v>10.91</v>
      </c>
      <c r="L392" s="128"/>
      <c r="M392" s="125"/>
      <c r="N392" s="127"/>
    </row>
    <row r="393" spans="1:14" ht="19.5" customHeight="1" x14ac:dyDescent="0.2">
      <c r="A393" s="148"/>
      <c r="B393" s="125"/>
      <c r="C393" s="126" t="s">
        <v>882</v>
      </c>
      <c r="D393" s="131">
        <v>1.22</v>
      </c>
      <c r="E393" s="131">
        <v>2.98</v>
      </c>
      <c r="F393" s="131">
        <v>1</v>
      </c>
      <c r="G393" s="131">
        <v>3</v>
      </c>
      <c r="H393" s="131"/>
      <c r="I393" s="131"/>
      <c r="J393" s="126"/>
      <c r="K393" s="131">
        <f t="shared" si="23"/>
        <v>10.91</v>
      </c>
      <c r="L393" s="128"/>
      <c r="M393" s="125"/>
      <c r="N393" s="127"/>
    </row>
    <row r="394" spans="1:14" ht="19.5" customHeight="1" x14ac:dyDescent="0.2">
      <c r="A394" s="148"/>
      <c r="B394" s="125"/>
      <c r="C394" s="126" t="s">
        <v>883</v>
      </c>
      <c r="D394" s="131">
        <v>1.22</v>
      </c>
      <c r="E394" s="131">
        <v>2.98</v>
      </c>
      <c r="F394" s="131">
        <v>1</v>
      </c>
      <c r="G394" s="131">
        <v>3</v>
      </c>
      <c r="H394" s="131"/>
      <c r="I394" s="131"/>
      <c r="J394" s="126"/>
      <c r="K394" s="131">
        <f t="shared" si="23"/>
        <v>10.91</v>
      </c>
      <c r="L394" s="128"/>
      <c r="M394" s="125"/>
      <c r="N394" s="127"/>
    </row>
    <row r="395" spans="1:14" ht="19.5" customHeight="1" x14ac:dyDescent="0.2">
      <c r="A395" s="148"/>
      <c r="B395" s="125"/>
      <c r="C395" s="126" t="s">
        <v>884</v>
      </c>
      <c r="D395" s="131">
        <v>1.22</v>
      </c>
      <c r="E395" s="131">
        <v>2.98</v>
      </c>
      <c r="F395" s="131">
        <v>1</v>
      </c>
      <c r="G395" s="131">
        <v>3</v>
      </c>
      <c r="H395" s="131"/>
      <c r="I395" s="131"/>
      <c r="J395" s="126"/>
      <c r="K395" s="131">
        <f t="shared" si="23"/>
        <v>10.91</v>
      </c>
      <c r="L395" s="128"/>
      <c r="M395" s="125"/>
      <c r="N395" s="127"/>
    </row>
    <row r="396" spans="1:14" ht="19.5" customHeight="1" x14ac:dyDescent="0.2">
      <c r="A396" s="148"/>
      <c r="B396" s="125"/>
      <c r="C396" s="126" t="s">
        <v>885</v>
      </c>
      <c r="D396" s="131">
        <v>1.22</v>
      </c>
      <c r="E396" s="131">
        <v>2.1</v>
      </c>
      <c r="F396" s="131">
        <v>2</v>
      </c>
      <c r="G396" s="131">
        <v>3</v>
      </c>
      <c r="H396" s="131"/>
      <c r="I396" s="131"/>
      <c r="J396" s="126"/>
      <c r="K396" s="131">
        <f t="shared" si="23"/>
        <v>15.37</v>
      </c>
      <c r="L396" s="128"/>
      <c r="M396" s="125"/>
      <c r="N396" s="127"/>
    </row>
    <row r="397" spans="1:14" ht="19.5" customHeight="1" x14ac:dyDescent="0.2">
      <c r="A397" s="148"/>
      <c r="B397" s="125"/>
      <c r="C397" s="126" t="s">
        <v>886</v>
      </c>
      <c r="D397" s="131">
        <v>1.22</v>
      </c>
      <c r="E397" s="131">
        <v>2.1</v>
      </c>
      <c r="F397" s="131">
        <v>1</v>
      </c>
      <c r="G397" s="131">
        <v>3</v>
      </c>
      <c r="H397" s="131"/>
      <c r="I397" s="131"/>
      <c r="J397" s="126"/>
      <c r="K397" s="131">
        <f t="shared" si="23"/>
        <v>7.69</v>
      </c>
      <c r="L397" s="128"/>
      <c r="M397" s="125"/>
      <c r="N397" s="127"/>
    </row>
    <row r="398" spans="1:14" ht="19.5" customHeight="1" x14ac:dyDescent="0.2">
      <c r="A398" s="148"/>
      <c r="B398" s="125"/>
      <c r="C398" s="126" t="s">
        <v>887</v>
      </c>
      <c r="D398" s="131">
        <v>0.82</v>
      </c>
      <c r="E398" s="131">
        <v>2.1</v>
      </c>
      <c r="F398" s="131">
        <v>3</v>
      </c>
      <c r="G398" s="131">
        <v>3</v>
      </c>
      <c r="H398" s="131"/>
      <c r="I398" s="131"/>
      <c r="J398" s="126"/>
      <c r="K398" s="131">
        <f t="shared" si="23"/>
        <v>15.5</v>
      </c>
      <c r="L398" s="128"/>
      <c r="M398" s="125"/>
      <c r="N398" s="127"/>
    </row>
    <row r="399" spans="1:14" ht="19.5" customHeight="1" x14ac:dyDescent="0.2">
      <c r="A399" s="148"/>
      <c r="B399" s="125"/>
      <c r="C399" s="126" t="s">
        <v>888</v>
      </c>
      <c r="D399" s="131">
        <v>0.82</v>
      </c>
      <c r="E399" s="131">
        <v>2.1</v>
      </c>
      <c r="F399" s="131">
        <v>1</v>
      </c>
      <c r="G399" s="131">
        <v>3</v>
      </c>
      <c r="H399" s="131"/>
      <c r="I399" s="131"/>
      <c r="J399" s="126"/>
      <c r="K399" s="131">
        <f t="shared" si="23"/>
        <v>5.17</v>
      </c>
      <c r="L399" s="128"/>
      <c r="M399" s="125"/>
      <c r="N399" s="127"/>
    </row>
    <row r="400" spans="1:14" ht="19.5" customHeight="1" x14ac:dyDescent="0.2">
      <c r="A400" s="148"/>
      <c r="B400" s="125"/>
      <c r="C400" s="126" t="s">
        <v>889</v>
      </c>
      <c r="D400" s="131">
        <v>1.22</v>
      </c>
      <c r="E400" s="131">
        <v>2.1</v>
      </c>
      <c r="F400" s="131">
        <v>1</v>
      </c>
      <c r="G400" s="131">
        <v>3</v>
      </c>
      <c r="H400" s="131"/>
      <c r="I400" s="131"/>
      <c r="J400" s="126"/>
      <c r="K400" s="131">
        <f t="shared" si="23"/>
        <v>7.69</v>
      </c>
      <c r="L400" s="128"/>
      <c r="M400" s="125"/>
      <c r="N400" s="127"/>
    </row>
    <row r="401" spans="1:17" ht="19.5" customHeight="1" x14ac:dyDescent="0.2">
      <c r="A401" s="148"/>
      <c r="B401" s="125"/>
      <c r="C401" s="126" t="s">
        <v>890</v>
      </c>
      <c r="D401" s="131">
        <v>1.22</v>
      </c>
      <c r="E401" s="131">
        <v>2.1</v>
      </c>
      <c r="F401" s="131">
        <v>1</v>
      </c>
      <c r="G401" s="131">
        <v>3</v>
      </c>
      <c r="H401" s="131"/>
      <c r="I401" s="131"/>
      <c r="J401" s="126"/>
      <c r="K401" s="131">
        <f t="shared" si="23"/>
        <v>7.69</v>
      </c>
      <c r="L401" s="128"/>
      <c r="M401" s="125"/>
      <c r="N401" s="127"/>
    </row>
    <row r="402" spans="1:17" ht="19.5" customHeight="1" x14ac:dyDescent="0.2">
      <c r="A402" s="148"/>
      <c r="B402" s="125"/>
      <c r="C402" s="126" t="s">
        <v>891</v>
      </c>
      <c r="D402" s="131">
        <v>1.48</v>
      </c>
      <c r="E402" s="131">
        <v>2.98</v>
      </c>
      <c r="F402" s="131">
        <v>1</v>
      </c>
      <c r="G402" s="131">
        <v>3</v>
      </c>
      <c r="H402" s="131"/>
      <c r="I402" s="131"/>
      <c r="J402" s="126"/>
      <c r="K402" s="131">
        <f t="shared" si="23"/>
        <v>13.23</v>
      </c>
      <c r="L402" s="128"/>
      <c r="M402" s="125"/>
      <c r="N402" s="127"/>
    </row>
    <row r="403" spans="1:17" ht="19.5" customHeight="1" x14ac:dyDescent="0.2">
      <c r="A403" s="148"/>
      <c r="B403" s="125"/>
      <c r="C403" s="126" t="s">
        <v>892</v>
      </c>
      <c r="D403" s="131">
        <v>1.48</v>
      </c>
      <c r="E403" s="131">
        <v>2.98</v>
      </c>
      <c r="F403" s="131">
        <v>2</v>
      </c>
      <c r="G403" s="131">
        <v>3</v>
      </c>
      <c r="H403" s="131"/>
      <c r="I403" s="131"/>
      <c r="J403" s="126"/>
      <c r="K403" s="131">
        <f t="shared" si="23"/>
        <v>26.46</v>
      </c>
      <c r="L403" s="128"/>
      <c r="M403" s="125"/>
      <c r="N403" s="127"/>
    </row>
    <row r="404" spans="1:17" ht="19.5" customHeight="1" x14ac:dyDescent="0.2">
      <c r="A404" s="148"/>
      <c r="B404" s="125"/>
      <c r="C404" s="126" t="s">
        <v>893</v>
      </c>
      <c r="D404" s="131">
        <v>1.48</v>
      </c>
      <c r="E404" s="131">
        <v>2.98</v>
      </c>
      <c r="F404" s="131">
        <v>1</v>
      </c>
      <c r="G404" s="131">
        <v>3</v>
      </c>
      <c r="H404" s="131"/>
      <c r="I404" s="131"/>
      <c r="J404" s="126"/>
      <c r="K404" s="131">
        <f t="shared" si="23"/>
        <v>13.23</v>
      </c>
      <c r="L404" s="128"/>
      <c r="M404" s="125"/>
      <c r="N404" s="127"/>
    </row>
    <row r="405" spans="1:17" ht="19.5" customHeight="1" x14ac:dyDescent="0.2">
      <c r="A405" s="148"/>
      <c r="B405" s="125"/>
      <c r="C405" s="126" t="s">
        <v>894</v>
      </c>
      <c r="D405" s="131">
        <v>1.48</v>
      </c>
      <c r="E405" s="131">
        <v>2.98</v>
      </c>
      <c r="F405" s="131">
        <v>2</v>
      </c>
      <c r="G405" s="131">
        <v>3</v>
      </c>
      <c r="H405" s="131"/>
      <c r="I405" s="131"/>
      <c r="J405" s="126"/>
      <c r="K405" s="131">
        <f t="shared" si="23"/>
        <v>26.46</v>
      </c>
      <c r="L405" s="128"/>
      <c r="M405" s="125"/>
      <c r="N405" s="127"/>
    </row>
    <row r="406" spans="1:17" ht="19.5" customHeight="1" x14ac:dyDescent="0.2">
      <c r="A406" s="148"/>
      <c r="B406" s="125"/>
      <c r="C406" s="126" t="s">
        <v>895</v>
      </c>
      <c r="D406" s="131">
        <v>1.48</v>
      </c>
      <c r="E406" s="131">
        <v>2.98</v>
      </c>
      <c r="F406" s="131">
        <v>1</v>
      </c>
      <c r="G406" s="131">
        <v>3</v>
      </c>
      <c r="H406" s="131"/>
      <c r="I406" s="131"/>
      <c r="J406" s="126"/>
      <c r="K406" s="131">
        <f t="shared" si="23"/>
        <v>13.23</v>
      </c>
      <c r="L406" s="128"/>
      <c r="M406" s="125"/>
      <c r="N406" s="127"/>
    </row>
    <row r="407" spans="1:17" ht="19.5" customHeight="1" x14ac:dyDescent="0.2">
      <c r="A407" s="148"/>
      <c r="B407" s="152"/>
      <c r="C407" s="126" t="s">
        <v>897</v>
      </c>
      <c r="D407" s="131">
        <v>1.82</v>
      </c>
      <c r="E407" s="131">
        <v>1.8</v>
      </c>
      <c r="F407" s="131">
        <v>8</v>
      </c>
      <c r="G407" s="131">
        <v>1</v>
      </c>
      <c r="H407" s="130"/>
      <c r="I407" s="131"/>
      <c r="J407" s="130"/>
      <c r="K407" s="131">
        <f>ROUND(PRODUCT(D407:G407),2)</f>
        <v>26.21</v>
      </c>
      <c r="L407" s="133"/>
      <c r="M407" s="125"/>
      <c r="N407" s="127"/>
      <c r="O407" s="151">
        <v>1.1499999999999999</v>
      </c>
      <c r="P407" s="146">
        <v>13</v>
      </c>
      <c r="Q407" s="146">
        <v>5</v>
      </c>
    </row>
    <row r="408" spans="1:17" ht="19.5" customHeight="1" x14ac:dyDescent="0.2">
      <c r="A408" s="148"/>
      <c r="B408" s="152"/>
      <c r="C408" s="126" t="s">
        <v>898</v>
      </c>
      <c r="D408" s="131">
        <v>1.8</v>
      </c>
      <c r="E408" s="131">
        <v>1.8</v>
      </c>
      <c r="F408" s="131">
        <v>6</v>
      </c>
      <c r="G408" s="131">
        <v>1</v>
      </c>
      <c r="H408" s="130"/>
      <c r="I408" s="131"/>
      <c r="J408" s="130"/>
      <c r="K408" s="131">
        <f t="shared" ref="K408:K411" si="24">ROUND(PRODUCT(D408:G408),2)</f>
        <v>19.440000000000001</v>
      </c>
      <c r="L408" s="133"/>
      <c r="M408" s="125"/>
      <c r="N408" s="127"/>
      <c r="O408" s="151">
        <v>3.5</v>
      </c>
      <c r="P408" s="146">
        <v>2</v>
      </c>
      <c r="Q408" s="146">
        <v>5</v>
      </c>
    </row>
    <row r="409" spans="1:17" ht="19.5" customHeight="1" x14ac:dyDescent="0.2">
      <c r="A409" s="148"/>
      <c r="B409" s="152"/>
      <c r="C409" s="126" t="s">
        <v>899</v>
      </c>
      <c r="D409" s="131">
        <v>0.66</v>
      </c>
      <c r="E409" s="131">
        <v>1.78</v>
      </c>
      <c r="F409" s="131">
        <v>2</v>
      </c>
      <c r="G409" s="131">
        <v>1</v>
      </c>
      <c r="H409" s="130"/>
      <c r="I409" s="131"/>
      <c r="J409" s="130"/>
      <c r="K409" s="131">
        <f t="shared" si="24"/>
        <v>2.35</v>
      </c>
      <c r="L409" s="133"/>
      <c r="M409" s="125"/>
      <c r="N409" s="127"/>
      <c r="O409" s="151">
        <v>1.78</v>
      </c>
      <c r="P409" s="146">
        <v>2</v>
      </c>
      <c r="Q409" s="146">
        <v>5</v>
      </c>
    </row>
    <row r="410" spans="1:17" ht="19.5" customHeight="1" x14ac:dyDescent="0.2">
      <c r="A410" s="148"/>
      <c r="B410" s="152"/>
      <c r="C410" s="126" t="s">
        <v>900</v>
      </c>
      <c r="D410" s="131">
        <v>0.66</v>
      </c>
      <c r="E410" s="131">
        <v>3.5</v>
      </c>
      <c r="F410" s="131">
        <v>2</v>
      </c>
      <c r="G410" s="131">
        <v>1</v>
      </c>
      <c r="H410" s="130"/>
      <c r="I410" s="131"/>
      <c r="J410" s="130"/>
      <c r="K410" s="131">
        <f t="shared" si="24"/>
        <v>4.62</v>
      </c>
      <c r="L410" s="133"/>
      <c r="M410" s="125"/>
      <c r="N410" s="127"/>
      <c r="O410" s="151">
        <v>1.8</v>
      </c>
      <c r="P410" s="146">
        <v>6</v>
      </c>
      <c r="Q410" s="146">
        <v>5</v>
      </c>
    </row>
    <row r="411" spans="1:17" ht="19.5" customHeight="1" x14ac:dyDescent="0.2">
      <c r="A411" s="148"/>
      <c r="B411" s="152"/>
      <c r="C411" s="126" t="s">
        <v>901</v>
      </c>
      <c r="D411" s="131">
        <v>0.75</v>
      </c>
      <c r="E411" s="131">
        <v>1.1499999999999999</v>
      </c>
      <c r="F411" s="131">
        <v>13</v>
      </c>
      <c r="G411" s="131">
        <v>1</v>
      </c>
      <c r="H411" s="130"/>
      <c r="I411" s="131"/>
      <c r="J411" s="130"/>
      <c r="K411" s="131">
        <f t="shared" si="24"/>
        <v>11.21</v>
      </c>
      <c r="L411" s="133"/>
      <c r="M411" s="125"/>
      <c r="N411" s="127"/>
      <c r="O411" s="151">
        <v>1.8</v>
      </c>
      <c r="P411" s="146">
        <v>8</v>
      </c>
      <c r="Q411" s="146">
        <v>5</v>
      </c>
    </row>
    <row r="412" spans="1:17" ht="19.5" customHeight="1" x14ac:dyDescent="0.2">
      <c r="A412" s="148"/>
      <c r="B412" s="152"/>
      <c r="C412" s="126" t="s">
        <v>902</v>
      </c>
      <c r="D412" s="131">
        <v>2.1</v>
      </c>
      <c r="E412" s="131">
        <v>0.8</v>
      </c>
      <c r="F412" s="131">
        <v>1</v>
      </c>
      <c r="G412" s="131">
        <v>1</v>
      </c>
      <c r="H412" s="130"/>
      <c r="I412" s="131"/>
      <c r="J412" s="130"/>
      <c r="K412" s="131">
        <f>ROUND(PRODUCT(D412:G412),2)</f>
        <v>1.68</v>
      </c>
      <c r="L412" s="133"/>
      <c r="M412" s="125"/>
      <c r="N412" s="127"/>
    </row>
    <row r="413" spans="1:17" ht="19.5" customHeight="1" x14ac:dyDescent="0.2">
      <c r="A413" s="148"/>
      <c r="B413" s="152"/>
      <c r="C413" s="126" t="s">
        <v>903</v>
      </c>
      <c r="D413" s="131">
        <v>0.78</v>
      </c>
      <c r="E413" s="131">
        <v>0.98</v>
      </c>
      <c r="F413" s="131">
        <v>1</v>
      </c>
      <c r="G413" s="131">
        <v>1</v>
      </c>
      <c r="H413" s="130"/>
      <c r="I413" s="131"/>
      <c r="J413" s="130"/>
      <c r="K413" s="131">
        <f t="shared" ref="K413" si="25">ROUND(PRODUCT(D413:G413),2)</f>
        <v>0.76</v>
      </c>
      <c r="L413" s="133"/>
      <c r="M413" s="125"/>
      <c r="N413" s="127"/>
    </row>
    <row r="414" spans="1:17" ht="19.5" customHeight="1" x14ac:dyDescent="0.2">
      <c r="A414" s="148"/>
      <c r="B414" s="152"/>
      <c r="C414" s="126" t="s">
        <v>904</v>
      </c>
      <c r="D414" s="130">
        <v>2.56</v>
      </c>
      <c r="E414" s="131">
        <v>1.8</v>
      </c>
      <c r="F414" s="131">
        <v>1</v>
      </c>
      <c r="G414" s="131">
        <v>1</v>
      </c>
      <c r="H414" s="130"/>
      <c r="I414" s="131"/>
      <c r="J414" s="130"/>
      <c r="K414" s="131">
        <f>ROUND(PRODUCT(D414:G414),2)</f>
        <v>4.6100000000000003</v>
      </c>
      <c r="L414" s="133"/>
      <c r="M414" s="125"/>
      <c r="N414" s="127"/>
    </row>
    <row r="415" spans="1:17" ht="19.5" customHeight="1" x14ac:dyDescent="0.2">
      <c r="A415" s="148"/>
      <c r="B415" s="152"/>
      <c r="C415" s="126" t="s">
        <v>905</v>
      </c>
      <c r="D415" s="131">
        <v>2.27</v>
      </c>
      <c r="E415" s="131">
        <v>1.8</v>
      </c>
      <c r="F415" s="131">
        <v>1</v>
      </c>
      <c r="G415" s="131">
        <v>1</v>
      </c>
      <c r="H415" s="131"/>
      <c r="I415" s="131"/>
      <c r="J415" s="126"/>
      <c r="K415" s="131">
        <f t="shared" ref="K415" si="26">ROUND(PRODUCT(D415:G415),2)</f>
        <v>4.09</v>
      </c>
      <c r="L415" s="133"/>
      <c r="M415" s="125"/>
      <c r="N415" s="127"/>
    </row>
    <row r="416" spans="1:17" ht="19.5" customHeight="1" x14ac:dyDescent="0.2">
      <c r="A416" s="148"/>
      <c r="B416" s="152"/>
      <c r="C416" s="126" t="s">
        <v>906</v>
      </c>
      <c r="D416" s="131">
        <v>3</v>
      </c>
      <c r="E416" s="131">
        <v>1.8</v>
      </c>
      <c r="F416" s="131">
        <v>2</v>
      </c>
      <c r="G416" s="131">
        <v>1</v>
      </c>
      <c r="H416" s="131"/>
      <c r="I416" s="131"/>
      <c r="J416" s="126"/>
      <c r="K416" s="131">
        <f>ROUND(PRODUCT(D416:G416),2)</f>
        <v>10.8</v>
      </c>
      <c r="L416" s="133"/>
      <c r="M416" s="125"/>
      <c r="N416" s="127"/>
    </row>
    <row r="417" spans="1:15" ht="19.5" customHeight="1" x14ac:dyDescent="0.2">
      <c r="A417" s="148"/>
      <c r="B417" s="152"/>
      <c r="C417" s="126" t="s">
        <v>907</v>
      </c>
      <c r="D417" s="131">
        <v>3</v>
      </c>
      <c r="E417" s="131">
        <v>1.8</v>
      </c>
      <c r="F417" s="131">
        <v>1</v>
      </c>
      <c r="G417" s="131">
        <v>1</v>
      </c>
      <c r="H417" s="131"/>
      <c r="I417" s="131"/>
      <c r="J417" s="126"/>
      <c r="K417" s="131">
        <f>ROUND(PRODUCT(D417:G417),2)</f>
        <v>5.4</v>
      </c>
      <c r="L417" s="133"/>
      <c r="M417" s="125"/>
      <c r="N417" s="127"/>
    </row>
    <row r="418" spans="1:15" ht="19.5" customHeight="1" x14ac:dyDescent="0.2">
      <c r="A418" s="148"/>
      <c r="B418" s="152"/>
      <c r="C418" s="126" t="s">
        <v>908</v>
      </c>
      <c r="D418" s="131">
        <v>2.4700000000000002</v>
      </c>
      <c r="E418" s="131">
        <v>1.8</v>
      </c>
      <c r="F418" s="131">
        <v>1</v>
      </c>
      <c r="G418" s="131">
        <v>1</v>
      </c>
      <c r="H418" s="131"/>
      <c r="I418" s="131"/>
      <c r="J418" s="126"/>
      <c r="K418" s="131">
        <f>ROUND(PRODUCT(D418:G418),2)</f>
        <v>4.45</v>
      </c>
      <c r="L418" s="133"/>
      <c r="M418" s="125"/>
      <c r="N418" s="127"/>
    </row>
    <row r="419" spans="1:15" ht="19.5" customHeight="1" x14ac:dyDescent="0.2">
      <c r="A419" s="148"/>
      <c r="B419" s="152"/>
      <c r="C419" s="126" t="s">
        <v>909</v>
      </c>
      <c r="D419" s="131">
        <v>1.2</v>
      </c>
      <c r="E419" s="131">
        <v>1.3</v>
      </c>
      <c r="F419" s="131">
        <v>2</v>
      </c>
      <c r="G419" s="131">
        <v>1</v>
      </c>
      <c r="H419" s="131"/>
      <c r="I419" s="131"/>
      <c r="J419" s="126"/>
      <c r="K419" s="131">
        <f>ROUND(PRODUCT(D419:G419),2)</f>
        <v>3.12</v>
      </c>
      <c r="L419" s="133"/>
      <c r="M419" s="125"/>
      <c r="N419" s="127"/>
    </row>
    <row r="420" spans="1:15" ht="19.5" customHeight="1" x14ac:dyDescent="0.2">
      <c r="A420" s="148"/>
      <c r="B420" s="152"/>
      <c r="C420" s="126" t="s">
        <v>910</v>
      </c>
      <c r="D420" s="131">
        <v>1.82</v>
      </c>
      <c r="E420" s="131">
        <v>1.8</v>
      </c>
      <c r="F420" s="131">
        <v>8</v>
      </c>
      <c r="G420" s="131">
        <v>1</v>
      </c>
      <c r="H420" s="131"/>
      <c r="I420" s="131"/>
      <c r="J420" s="126"/>
      <c r="K420" s="131">
        <f t="shared" ref="K420:K427" si="27">ROUND(PRODUCT(D420:G420),2)</f>
        <v>26.21</v>
      </c>
      <c r="L420" s="133"/>
      <c r="M420" s="125"/>
      <c r="N420" s="127"/>
    </row>
    <row r="421" spans="1:15" ht="19.5" customHeight="1" x14ac:dyDescent="0.2">
      <c r="A421" s="148"/>
      <c r="B421" s="152"/>
      <c r="C421" s="126" t="s">
        <v>911</v>
      </c>
      <c r="D421" s="131">
        <v>0.66</v>
      </c>
      <c r="E421" s="131">
        <v>1.78</v>
      </c>
      <c r="F421" s="131">
        <v>2</v>
      </c>
      <c r="G421" s="131">
        <v>1</v>
      </c>
      <c r="H421" s="131"/>
      <c r="I421" s="131"/>
      <c r="J421" s="126"/>
      <c r="K421" s="131">
        <f t="shared" si="27"/>
        <v>2.35</v>
      </c>
      <c r="L421" s="133"/>
      <c r="M421" s="125"/>
      <c r="N421" s="127"/>
    </row>
    <row r="422" spans="1:15" ht="19.5" customHeight="1" x14ac:dyDescent="0.2">
      <c r="A422" s="148"/>
      <c r="B422" s="152"/>
      <c r="C422" s="126" t="s">
        <v>912</v>
      </c>
      <c r="D422" s="131">
        <v>1.8</v>
      </c>
      <c r="E422" s="131">
        <v>1.8</v>
      </c>
      <c r="F422" s="131">
        <v>6</v>
      </c>
      <c r="G422" s="131">
        <v>1</v>
      </c>
      <c r="H422" s="131"/>
      <c r="I422" s="131"/>
      <c r="J422" s="126"/>
      <c r="K422" s="131">
        <f t="shared" si="27"/>
        <v>19.440000000000001</v>
      </c>
      <c r="L422" s="133"/>
      <c r="M422" s="125"/>
      <c r="N422" s="127"/>
    </row>
    <row r="423" spans="1:15" ht="19.5" customHeight="1" x14ac:dyDescent="0.2">
      <c r="A423" s="148"/>
      <c r="B423" s="152"/>
      <c r="C423" s="126" t="s">
        <v>913</v>
      </c>
      <c r="D423" s="131">
        <v>0.66</v>
      </c>
      <c r="E423" s="131">
        <v>1.78</v>
      </c>
      <c r="F423" s="131">
        <v>1</v>
      </c>
      <c r="G423" s="131">
        <v>1</v>
      </c>
      <c r="H423" s="131"/>
      <c r="I423" s="131"/>
      <c r="J423" s="126"/>
      <c r="K423" s="131">
        <f t="shared" si="27"/>
        <v>1.17</v>
      </c>
      <c r="L423" s="133"/>
      <c r="M423" s="125"/>
      <c r="N423" s="127"/>
    </row>
    <row r="424" spans="1:15" ht="19.5" customHeight="1" x14ac:dyDescent="0.2">
      <c r="A424" s="148"/>
      <c r="B424" s="152"/>
      <c r="C424" s="126" t="s">
        <v>914</v>
      </c>
      <c r="D424" s="131">
        <v>0.66</v>
      </c>
      <c r="E424" s="131">
        <v>3.5</v>
      </c>
      <c r="F424" s="131">
        <v>2</v>
      </c>
      <c r="G424" s="131">
        <v>1</v>
      </c>
      <c r="H424" s="131"/>
      <c r="I424" s="131"/>
      <c r="J424" s="126"/>
      <c r="K424" s="131">
        <f t="shared" si="27"/>
        <v>4.62</v>
      </c>
      <c r="L424" s="133"/>
      <c r="M424" s="125"/>
      <c r="N424" s="127"/>
    </row>
    <row r="425" spans="1:15" ht="19.5" customHeight="1" x14ac:dyDescent="0.2">
      <c r="A425" s="148"/>
      <c r="B425" s="152"/>
      <c r="C425" s="126" t="s">
        <v>915</v>
      </c>
      <c r="D425" s="131">
        <v>2</v>
      </c>
      <c r="E425" s="131">
        <v>1</v>
      </c>
      <c r="F425" s="131">
        <v>3</v>
      </c>
      <c r="G425" s="131">
        <v>1</v>
      </c>
      <c r="H425" s="131"/>
      <c r="I425" s="131"/>
      <c r="J425" s="126"/>
      <c r="K425" s="131">
        <f t="shared" si="27"/>
        <v>6</v>
      </c>
      <c r="L425" s="133"/>
      <c r="M425" s="125"/>
      <c r="N425" s="127"/>
    </row>
    <row r="426" spans="1:15" ht="19.5" customHeight="1" x14ac:dyDescent="0.2">
      <c r="A426" s="148"/>
      <c r="B426" s="152"/>
      <c r="C426" s="126" t="s">
        <v>916</v>
      </c>
      <c r="D426" s="131">
        <v>2.5</v>
      </c>
      <c r="E426" s="131">
        <v>1</v>
      </c>
      <c r="F426" s="131">
        <v>8</v>
      </c>
      <c r="G426" s="131">
        <v>1</v>
      </c>
      <c r="H426" s="131"/>
      <c r="I426" s="131"/>
      <c r="J426" s="126"/>
      <c r="K426" s="131">
        <f t="shared" si="27"/>
        <v>20</v>
      </c>
      <c r="L426" s="133"/>
      <c r="M426" s="125"/>
      <c r="N426" s="127"/>
    </row>
    <row r="427" spans="1:15" ht="19.5" customHeight="1" x14ac:dyDescent="0.2">
      <c r="A427" s="148"/>
      <c r="B427" s="152"/>
      <c r="C427" s="126" t="s">
        <v>917</v>
      </c>
      <c r="D427" s="131">
        <v>0.6</v>
      </c>
      <c r="E427" s="131">
        <v>0.6</v>
      </c>
      <c r="F427" s="131">
        <v>1</v>
      </c>
      <c r="G427" s="131">
        <v>1</v>
      </c>
      <c r="H427" s="131"/>
      <c r="I427" s="131"/>
      <c r="J427" s="126"/>
      <c r="K427" s="131">
        <f t="shared" si="27"/>
        <v>0.36</v>
      </c>
      <c r="L427" s="133"/>
      <c r="M427" s="125"/>
      <c r="N427" s="127"/>
    </row>
    <row r="428" spans="1:15" ht="19.5" customHeight="1" thickBot="1" x14ac:dyDescent="0.25">
      <c r="A428" s="148"/>
      <c r="B428" s="125"/>
      <c r="C428" s="128"/>
      <c r="D428" s="142"/>
      <c r="E428" s="142"/>
      <c r="F428" s="142"/>
      <c r="G428" s="142"/>
      <c r="H428" s="142"/>
      <c r="I428" s="142"/>
      <c r="J428" s="128"/>
      <c r="K428" s="143"/>
      <c r="L428" s="128"/>
      <c r="M428" s="125"/>
      <c r="N428" s="127"/>
    </row>
    <row r="429" spans="1:15" ht="19.5" customHeight="1" thickTop="1" x14ac:dyDescent="0.2">
      <c r="A429" s="148"/>
      <c r="B429" s="125"/>
      <c r="C429" s="128"/>
      <c r="D429" s="142"/>
      <c r="E429" s="142"/>
      <c r="F429" s="142"/>
      <c r="G429" s="142"/>
      <c r="H429" s="142"/>
      <c r="I429" s="142"/>
      <c r="J429" s="128"/>
      <c r="K429" s="131">
        <f>SUM(K368:K428)</f>
        <v>948.96000000000015</v>
      </c>
      <c r="L429" s="128"/>
      <c r="M429" s="125"/>
      <c r="N429" s="127"/>
    </row>
    <row r="430" spans="1:15" ht="19.5" customHeight="1" x14ac:dyDescent="0.2">
      <c r="A430" s="148"/>
      <c r="B430" s="125"/>
      <c r="C430" s="128"/>
      <c r="D430" s="142"/>
      <c r="E430" s="142"/>
      <c r="F430" s="142"/>
      <c r="G430" s="142"/>
      <c r="H430" s="142"/>
      <c r="I430" s="142"/>
      <c r="J430" s="128"/>
      <c r="K430" s="142"/>
      <c r="L430" s="128"/>
      <c r="M430" s="125"/>
      <c r="N430" s="127"/>
    </row>
    <row r="431" spans="1:15" ht="19.5" customHeight="1" x14ac:dyDescent="0.2">
      <c r="A431" s="148">
        <v>610</v>
      </c>
      <c r="B431" s="135" t="s">
        <v>737</v>
      </c>
      <c r="C431" s="136" t="str">
        <f>VLOOKUP(B431,APRESENTAÇÃO!$A$162:$D$197,3,FALSE)</f>
        <v>Andaime tubular fachadeiro com piso metálico e sapatas ajustáveis</v>
      </c>
      <c r="D431" s="137"/>
      <c r="E431" s="137"/>
      <c r="F431" s="138"/>
      <c r="G431" s="139"/>
      <c r="H431" s="139"/>
      <c r="I431" s="139"/>
      <c r="J431" s="139"/>
      <c r="K431" s="140"/>
      <c r="L431" s="139"/>
      <c r="M431" s="135" t="str">
        <f>VLOOKUP($B431,APRESENTAÇÃO!$A$162:$D$197,4,FALSE)</f>
        <v>m²xmês</v>
      </c>
      <c r="N431" s="158">
        <f>K457</f>
        <v>1655.97</v>
      </c>
      <c r="O431" s="156">
        <f>VLOOKUP(B431,APRESENTAÇÃO!$A$9:$H$197,8,FALSE)</f>
        <v>1655.97</v>
      </c>
    </row>
    <row r="432" spans="1:15" ht="19.5" customHeight="1" x14ac:dyDescent="0.2">
      <c r="A432" s="148"/>
      <c r="B432" s="125"/>
      <c r="C432" s="121" t="s">
        <v>784</v>
      </c>
      <c r="D432" s="121"/>
      <c r="E432" s="121"/>
      <c r="F432" s="121"/>
      <c r="G432" s="121"/>
      <c r="H432" s="121"/>
      <c r="I432" s="121"/>
      <c r="J432" s="121"/>
      <c r="K432" s="121"/>
      <c r="L432" s="121"/>
      <c r="M432" s="125"/>
      <c r="N432" s="127"/>
    </row>
    <row r="433" spans="1:14" ht="19.5" customHeight="1" x14ac:dyDescent="0.2">
      <c r="A433" s="148"/>
      <c r="B433" s="125"/>
      <c r="C433" s="128" t="s">
        <v>856</v>
      </c>
      <c r="D433" s="128"/>
      <c r="E433" s="128"/>
      <c r="F433" s="128"/>
      <c r="G433" s="128"/>
      <c r="H433" s="128"/>
      <c r="I433" s="128"/>
      <c r="J433" s="128"/>
      <c r="K433" s="128"/>
      <c r="L433" s="128"/>
      <c r="M433" s="125"/>
      <c r="N433" s="127"/>
    </row>
    <row r="434" spans="1:14" ht="19.5" customHeight="1" x14ac:dyDescent="0.2">
      <c r="A434" s="148"/>
      <c r="B434" s="125"/>
      <c r="C434" s="128"/>
      <c r="D434" s="128"/>
      <c r="E434" s="128"/>
      <c r="F434" s="128"/>
      <c r="G434" s="128"/>
      <c r="H434" s="128"/>
      <c r="I434" s="142"/>
      <c r="J434" s="128"/>
      <c r="K434" s="128"/>
      <c r="L434" s="128"/>
      <c r="M434" s="125"/>
      <c r="N434" s="127"/>
    </row>
    <row r="435" spans="1:14" ht="19.5" customHeight="1" x14ac:dyDescent="0.2">
      <c r="A435" s="148"/>
      <c r="B435" s="125"/>
      <c r="C435" s="128" t="s">
        <v>5</v>
      </c>
      <c r="D435" s="129"/>
      <c r="E435" s="129" t="s">
        <v>791</v>
      </c>
      <c r="F435" s="129" t="s">
        <v>792</v>
      </c>
      <c r="G435" s="129"/>
      <c r="H435" s="129"/>
      <c r="I435" s="157"/>
      <c r="J435" s="129"/>
      <c r="K435" s="129" t="s">
        <v>786</v>
      </c>
      <c r="L435" s="126"/>
      <c r="M435" s="125"/>
      <c r="N435" s="127"/>
    </row>
    <row r="436" spans="1:14" ht="19.5" customHeight="1" x14ac:dyDescent="0.2">
      <c r="A436" s="148"/>
      <c r="B436" s="125"/>
      <c r="C436" s="126" t="s">
        <v>796</v>
      </c>
      <c r="D436" s="131"/>
      <c r="E436" s="131">
        <v>26.36</v>
      </c>
      <c r="F436" s="131">
        <v>2.5</v>
      </c>
      <c r="G436" s="131"/>
      <c r="H436" s="131"/>
      <c r="I436" s="131"/>
      <c r="J436" s="126"/>
      <c r="K436" s="131">
        <f>ROUND(PRODUCT(E436:F436),2)</f>
        <v>65.900000000000006</v>
      </c>
      <c r="L436" s="126"/>
      <c r="M436" s="125"/>
      <c r="N436" s="127"/>
    </row>
    <row r="437" spans="1:14" ht="19.5" customHeight="1" x14ac:dyDescent="0.2">
      <c r="A437" s="148"/>
      <c r="B437" s="125"/>
      <c r="C437" s="126" t="s">
        <v>797</v>
      </c>
      <c r="D437" s="131"/>
      <c r="E437" s="131">
        <v>26.36</v>
      </c>
      <c r="F437" s="131">
        <v>4.1399999999999997</v>
      </c>
      <c r="G437" s="131"/>
      <c r="H437" s="131"/>
      <c r="I437" s="131"/>
      <c r="J437" s="126"/>
      <c r="K437" s="131">
        <f t="shared" ref="K437:K447" si="28">ROUND(PRODUCT(E437:F437),2)</f>
        <v>109.13</v>
      </c>
      <c r="L437" s="126"/>
      <c r="M437" s="125"/>
      <c r="N437" s="127"/>
    </row>
    <row r="438" spans="1:14" ht="19.5" customHeight="1" x14ac:dyDescent="0.2">
      <c r="A438" s="148"/>
      <c r="B438" s="125"/>
      <c r="C438" s="126" t="s">
        <v>798</v>
      </c>
      <c r="D438" s="131"/>
      <c r="E438" s="131">
        <v>26.36</v>
      </c>
      <c r="F438" s="131">
        <v>4.66</v>
      </c>
      <c r="G438" s="131"/>
      <c r="H438" s="131"/>
      <c r="I438" s="131"/>
      <c r="J438" s="126"/>
      <c r="K438" s="131">
        <f t="shared" si="28"/>
        <v>122.84</v>
      </c>
      <c r="L438" s="126"/>
      <c r="M438" s="125"/>
      <c r="N438" s="127"/>
    </row>
    <row r="439" spans="1:14" ht="19.5" customHeight="1" x14ac:dyDescent="0.2">
      <c r="A439" s="148"/>
      <c r="B439" s="125"/>
      <c r="C439" s="126" t="s">
        <v>799</v>
      </c>
      <c r="D439" s="131"/>
      <c r="E439" s="131">
        <v>13.38</v>
      </c>
      <c r="F439" s="131">
        <v>3.18</v>
      </c>
      <c r="G439" s="131"/>
      <c r="H439" s="131"/>
      <c r="I439" s="131"/>
      <c r="J439" s="126"/>
      <c r="K439" s="131">
        <f t="shared" si="28"/>
        <v>42.55</v>
      </c>
      <c r="L439" s="126"/>
      <c r="M439" s="125"/>
      <c r="N439" s="127"/>
    </row>
    <row r="440" spans="1:14" ht="19.5" customHeight="1" x14ac:dyDescent="0.2">
      <c r="A440" s="148"/>
      <c r="B440" s="125"/>
      <c r="C440" s="126" t="s">
        <v>800</v>
      </c>
      <c r="D440" s="131"/>
      <c r="E440" s="131">
        <v>13.38</v>
      </c>
      <c r="F440" s="131">
        <v>4.1399999999999997</v>
      </c>
      <c r="G440" s="131"/>
      <c r="H440" s="131"/>
      <c r="I440" s="131"/>
      <c r="J440" s="126"/>
      <c r="K440" s="131">
        <f t="shared" si="28"/>
        <v>55.39</v>
      </c>
      <c r="L440" s="126"/>
      <c r="M440" s="125"/>
      <c r="N440" s="127"/>
    </row>
    <row r="441" spans="1:14" ht="19.5" customHeight="1" x14ac:dyDescent="0.2">
      <c r="A441" s="148"/>
      <c r="B441" s="125"/>
      <c r="C441" s="126" t="s">
        <v>801</v>
      </c>
      <c r="D441" s="131"/>
      <c r="E441" s="131">
        <v>13.38</v>
      </c>
      <c r="F441" s="131">
        <v>4.66</v>
      </c>
      <c r="G441" s="131"/>
      <c r="H441" s="131"/>
      <c r="I441" s="131"/>
      <c r="J441" s="126"/>
      <c r="K441" s="131">
        <f t="shared" si="28"/>
        <v>62.35</v>
      </c>
      <c r="L441" s="126"/>
      <c r="M441" s="125"/>
      <c r="N441" s="127"/>
    </row>
    <row r="442" spans="1:14" ht="19.5" customHeight="1" x14ac:dyDescent="0.2">
      <c r="A442" s="148"/>
      <c r="B442" s="125"/>
      <c r="C442" s="126" t="s">
        <v>802</v>
      </c>
      <c r="D442" s="131"/>
      <c r="E442" s="131">
        <v>13.38</v>
      </c>
      <c r="F442" s="131">
        <v>3.54</v>
      </c>
      <c r="G442" s="131"/>
      <c r="H442" s="131"/>
      <c r="I442" s="131"/>
      <c r="J442" s="126"/>
      <c r="K442" s="131">
        <f t="shared" si="28"/>
        <v>47.37</v>
      </c>
      <c r="L442" s="126"/>
      <c r="M442" s="125"/>
      <c r="N442" s="127"/>
    </row>
    <row r="443" spans="1:14" ht="19.5" customHeight="1" x14ac:dyDescent="0.2">
      <c r="A443" s="148"/>
      <c r="B443" s="125"/>
      <c r="C443" s="126" t="s">
        <v>803</v>
      </c>
      <c r="D443" s="131"/>
      <c r="E443" s="131">
        <v>13.38</v>
      </c>
      <c r="F443" s="131">
        <v>4.1399999999999997</v>
      </c>
      <c r="G443" s="131"/>
      <c r="H443" s="131"/>
      <c r="I443" s="131"/>
      <c r="J443" s="126"/>
      <c r="K443" s="131">
        <f t="shared" si="28"/>
        <v>55.39</v>
      </c>
      <c r="L443" s="126"/>
      <c r="M443" s="125"/>
      <c r="N443" s="127"/>
    </row>
    <row r="444" spans="1:14" ht="19.5" customHeight="1" x14ac:dyDescent="0.2">
      <c r="A444" s="148"/>
      <c r="B444" s="125"/>
      <c r="C444" s="126" t="s">
        <v>804</v>
      </c>
      <c r="D444" s="131"/>
      <c r="E444" s="131">
        <v>13.38</v>
      </c>
      <c r="F444" s="131">
        <v>4.66</v>
      </c>
      <c r="G444" s="131"/>
      <c r="H444" s="131"/>
      <c r="I444" s="131"/>
      <c r="J444" s="126"/>
      <c r="K444" s="131">
        <f t="shared" si="28"/>
        <v>62.35</v>
      </c>
      <c r="L444" s="126"/>
      <c r="M444" s="125"/>
      <c r="N444" s="127"/>
    </row>
    <row r="445" spans="1:14" ht="19.5" customHeight="1" x14ac:dyDescent="0.2">
      <c r="A445" s="148"/>
      <c r="B445" s="125"/>
      <c r="C445" s="126" t="s">
        <v>805</v>
      </c>
      <c r="D445" s="131"/>
      <c r="E445" s="131">
        <v>34.54</v>
      </c>
      <c r="F445" s="131">
        <v>2.35</v>
      </c>
      <c r="G445" s="131"/>
      <c r="H445" s="131"/>
      <c r="I445" s="131"/>
      <c r="J445" s="126"/>
      <c r="K445" s="131">
        <f t="shared" si="28"/>
        <v>81.17</v>
      </c>
      <c r="L445" s="126"/>
      <c r="M445" s="125"/>
      <c r="N445" s="127"/>
    </row>
    <row r="446" spans="1:14" ht="19.5" customHeight="1" x14ac:dyDescent="0.2">
      <c r="A446" s="148"/>
      <c r="B446" s="125"/>
      <c r="C446" s="126" t="s">
        <v>806</v>
      </c>
      <c r="D446" s="131"/>
      <c r="E446" s="131">
        <v>17.66</v>
      </c>
      <c r="F446" s="131">
        <v>4.24</v>
      </c>
      <c r="G446" s="131"/>
      <c r="H446" s="131"/>
      <c r="I446" s="131"/>
      <c r="J446" s="126"/>
      <c r="K446" s="131">
        <f t="shared" si="28"/>
        <v>74.88</v>
      </c>
      <c r="L446" s="126"/>
      <c r="M446" s="125"/>
      <c r="N446" s="127"/>
    </row>
    <row r="447" spans="1:14" ht="19.5" customHeight="1" x14ac:dyDescent="0.2">
      <c r="A447" s="148"/>
      <c r="B447" s="125"/>
      <c r="C447" s="126" t="s">
        <v>807</v>
      </c>
      <c r="D447" s="131"/>
      <c r="E447" s="131">
        <v>23.38</v>
      </c>
      <c r="F447" s="131">
        <v>4.66</v>
      </c>
      <c r="G447" s="131"/>
      <c r="H447" s="131"/>
      <c r="I447" s="131"/>
      <c r="J447" s="126"/>
      <c r="K447" s="131">
        <f t="shared" si="28"/>
        <v>108.95</v>
      </c>
      <c r="L447" s="126"/>
      <c r="M447" s="125"/>
      <c r="N447" s="127"/>
    </row>
    <row r="448" spans="1:14" ht="19.5" customHeight="1" x14ac:dyDescent="0.2">
      <c r="A448" s="148"/>
      <c r="B448" s="125"/>
      <c r="C448" s="126" t="s">
        <v>808</v>
      </c>
      <c r="D448" s="131"/>
      <c r="E448" s="131">
        <v>24.28</v>
      </c>
      <c r="F448" s="131">
        <v>3.5</v>
      </c>
      <c r="G448" s="131"/>
      <c r="H448" s="131"/>
      <c r="I448" s="131"/>
      <c r="J448" s="126"/>
      <c r="K448" s="131">
        <f>ROUND(PRODUCT(E448:F448),2)</f>
        <v>84.98</v>
      </c>
      <c r="L448" s="126"/>
      <c r="M448" s="125"/>
      <c r="N448" s="127"/>
    </row>
    <row r="449" spans="1:15" ht="19.5" customHeight="1" x14ac:dyDescent="0.2">
      <c r="A449" s="148"/>
      <c r="B449" s="125"/>
      <c r="C449" s="126" t="s">
        <v>809</v>
      </c>
      <c r="D449" s="131"/>
      <c r="E449" s="131">
        <v>24.44</v>
      </c>
      <c r="F449" s="131">
        <v>4.92</v>
      </c>
      <c r="G449" s="131"/>
      <c r="H449" s="131"/>
      <c r="I449" s="131"/>
      <c r="J449" s="126"/>
      <c r="K449" s="131">
        <f t="shared" ref="K449:K455" si="29">ROUND(PRODUCT(E449:F449),2)</f>
        <v>120.24</v>
      </c>
      <c r="L449" s="126"/>
      <c r="M449" s="125"/>
      <c r="N449" s="127"/>
    </row>
    <row r="450" spans="1:15" ht="19.5" customHeight="1" x14ac:dyDescent="0.2">
      <c r="A450" s="148"/>
      <c r="B450" s="125"/>
      <c r="C450" s="126" t="s">
        <v>810</v>
      </c>
      <c r="D450" s="131"/>
      <c r="E450" s="131">
        <v>29.83</v>
      </c>
      <c r="F450" s="131">
        <v>3.5</v>
      </c>
      <c r="G450" s="131"/>
      <c r="H450" s="131"/>
      <c r="I450" s="131"/>
      <c r="J450" s="126"/>
      <c r="K450" s="131">
        <f t="shared" si="29"/>
        <v>104.41</v>
      </c>
      <c r="L450" s="126"/>
      <c r="M450" s="125"/>
      <c r="N450" s="127"/>
    </row>
    <row r="451" spans="1:15" ht="19.5" customHeight="1" x14ac:dyDescent="0.2">
      <c r="A451" s="148"/>
      <c r="B451" s="125"/>
      <c r="C451" s="126" t="s">
        <v>811</v>
      </c>
      <c r="D451" s="131"/>
      <c r="E451" s="131">
        <v>23.69</v>
      </c>
      <c r="F451" s="131">
        <v>4.92</v>
      </c>
      <c r="G451" s="131"/>
      <c r="H451" s="131"/>
      <c r="I451" s="131"/>
      <c r="J451" s="126"/>
      <c r="K451" s="131">
        <f t="shared" si="29"/>
        <v>116.55</v>
      </c>
      <c r="L451" s="126"/>
      <c r="M451" s="125"/>
      <c r="N451" s="127"/>
    </row>
    <row r="452" spans="1:15" ht="19.5" customHeight="1" x14ac:dyDescent="0.2">
      <c r="A452" s="148"/>
      <c r="B452" s="125"/>
      <c r="C452" s="126" t="s">
        <v>812</v>
      </c>
      <c r="D452" s="131"/>
      <c r="E452" s="131">
        <v>23.89</v>
      </c>
      <c r="F452" s="131">
        <v>4.18</v>
      </c>
      <c r="G452" s="131"/>
      <c r="H452" s="131"/>
      <c r="I452" s="131"/>
      <c r="J452" s="126"/>
      <c r="K452" s="131">
        <f t="shared" si="29"/>
        <v>99.86</v>
      </c>
      <c r="L452" s="126"/>
      <c r="M452" s="125"/>
      <c r="N452" s="127"/>
    </row>
    <row r="453" spans="1:15" ht="19.5" customHeight="1" x14ac:dyDescent="0.2">
      <c r="A453" s="148"/>
      <c r="B453" s="125"/>
      <c r="C453" s="126" t="s">
        <v>813</v>
      </c>
      <c r="D453" s="131"/>
      <c r="E453" s="131">
        <v>24.34</v>
      </c>
      <c r="F453" s="131">
        <v>4.92</v>
      </c>
      <c r="G453" s="131"/>
      <c r="H453" s="131"/>
      <c r="I453" s="131"/>
      <c r="J453" s="126"/>
      <c r="K453" s="131">
        <f t="shared" si="29"/>
        <v>119.75</v>
      </c>
      <c r="L453" s="126"/>
      <c r="M453" s="125"/>
      <c r="N453" s="127"/>
    </row>
    <row r="454" spans="1:15" ht="19.5" customHeight="1" x14ac:dyDescent="0.2">
      <c r="A454" s="148"/>
      <c r="B454" s="125"/>
      <c r="C454" s="126" t="s">
        <v>814</v>
      </c>
      <c r="D454" s="131"/>
      <c r="E454" s="131">
        <v>20.74</v>
      </c>
      <c r="F454" s="131">
        <v>4.18</v>
      </c>
      <c r="G454" s="131"/>
      <c r="H454" s="131"/>
      <c r="I454" s="131"/>
      <c r="J454" s="126"/>
      <c r="K454" s="131">
        <f t="shared" si="29"/>
        <v>86.69</v>
      </c>
      <c r="L454" s="126"/>
      <c r="M454" s="125"/>
      <c r="N454" s="127"/>
    </row>
    <row r="455" spans="1:15" ht="19.5" customHeight="1" x14ac:dyDescent="0.2">
      <c r="A455" s="148"/>
      <c r="B455" s="125"/>
      <c r="C455" s="126" t="s">
        <v>815</v>
      </c>
      <c r="D455" s="131"/>
      <c r="E455" s="131">
        <v>9.57</v>
      </c>
      <c r="F455" s="131">
        <v>3.68</v>
      </c>
      <c r="G455" s="131"/>
      <c r="H455" s="131"/>
      <c r="I455" s="131"/>
      <c r="J455" s="126"/>
      <c r="K455" s="131">
        <f t="shared" si="29"/>
        <v>35.22</v>
      </c>
      <c r="L455" s="126"/>
      <c r="M455" s="125"/>
      <c r="N455" s="127"/>
    </row>
    <row r="456" spans="1:15" ht="19.5" customHeight="1" thickBot="1" x14ac:dyDescent="0.25">
      <c r="A456" s="148"/>
      <c r="B456" s="125"/>
      <c r="C456" s="128"/>
      <c r="D456" s="142"/>
      <c r="E456" s="142"/>
      <c r="F456" s="142"/>
      <c r="G456" s="142"/>
      <c r="H456" s="142"/>
      <c r="I456" s="142"/>
      <c r="J456" s="128"/>
      <c r="K456" s="143"/>
      <c r="L456" s="128"/>
      <c r="M456" s="125"/>
      <c r="N456" s="127"/>
    </row>
    <row r="457" spans="1:15" ht="19.5" customHeight="1" thickTop="1" x14ac:dyDescent="0.2">
      <c r="A457" s="148"/>
      <c r="B457" s="125"/>
      <c r="C457" s="128"/>
      <c r="D457" s="142"/>
      <c r="E457" s="142"/>
      <c r="F457" s="142"/>
      <c r="G457" s="142"/>
      <c r="H457" s="142"/>
      <c r="I457" s="142"/>
      <c r="J457" s="128"/>
      <c r="K457" s="131">
        <f>SUM(K435:K455)</f>
        <v>1655.97</v>
      </c>
      <c r="L457" s="128"/>
      <c r="M457" s="125"/>
      <c r="N457" s="127"/>
    </row>
    <row r="458" spans="1:15" ht="19.5" customHeight="1" x14ac:dyDescent="0.2">
      <c r="A458" s="148"/>
      <c r="B458" s="125"/>
      <c r="C458" s="128"/>
      <c r="D458" s="142"/>
      <c r="E458" s="142"/>
      <c r="F458" s="142"/>
      <c r="G458" s="142"/>
      <c r="H458" s="142"/>
      <c r="I458" s="142"/>
      <c r="J458" s="128"/>
      <c r="K458" s="142"/>
      <c r="L458" s="128"/>
      <c r="M458" s="125"/>
      <c r="N458" s="127"/>
    </row>
    <row r="459" spans="1:15" ht="19.5" customHeight="1" x14ac:dyDescent="0.2">
      <c r="A459" s="148">
        <v>610</v>
      </c>
      <c r="B459" s="135" t="s">
        <v>738</v>
      </c>
      <c r="C459" s="136" t="str">
        <f>VLOOKUP(B459,APRESENTAÇÃO!$A$162:$D$197,3,FALSE)</f>
        <v>Montagem e desmontagem de andaime tubular fachadeiro com altura superior a 10 m</v>
      </c>
      <c r="D459" s="137"/>
      <c r="E459" s="137"/>
      <c r="F459" s="138"/>
      <c r="G459" s="139"/>
      <c r="H459" s="139"/>
      <c r="I459" s="139"/>
      <c r="J459" s="139"/>
      <c r="K459" s="140"/>
      <c r="L459" s="139"/>
      <c r="M459" s="135" t="str">
        <f>VLOOKUP($B459,APRESENTAÇÃO!$A$162:$D$197,4,FALSE)</f>
        <v>m²</v>
      </c>
      <c r="N459" s="158">
        <f>K485</f>
        <v>1655.97</v>
      </c>
      <c r="O459" s="156">
        <f>VLOOKUP(B459,APRESENTAÇÃO!$A$9:$H$197,8,FALSE)</f>
        <v>1655.97</v>
      </c>
    </row>
    <row r="460" spans="1:15" ht="19.5" customHeight="1" x14ac:dyDescent="0.2">
      <c r="A460" s="148"/>
      <c r="B460" s="125"/>
      <c r="C460" s="121" t="s">
        <v>784</v>
      </c>
      <c r="D460" s="121"/>
      <c r="E460" s="121"/>
      <c r="F460" s="121"/>
      <c r="G460" s="121"/>
      <c r="H460" s="121"/>
      <c r="I460" s="121"/>
      <c r="J460" s="121"/>
      <c r="K460" s="121"/>
      <c r="L460" s="121"/>
      <c r="M460" s="125"/>
      <c r="N460" s="127"/>
    </row>
    <row r="461" spans="1:15" ht="19.5" customHeight="1" x14ac:dyDescent="0.2">
      <c r="A461" s="148"/>
      <c r="B461" s="125"/>
      <c r="C461" s="128" t="s">
        <v>856</v>
      </c>
      <c r="D461" s="128"/>
      <c r="E461" s="128"/>
      <c r="F461" s="128"/>
      <c r="G461" s="128"/>
      <c r="H461" s="128"/>
      <c r="I461" s="128"/>
      <c r="J461" s="128"/>
      <c r="K461" s="128"/>
      <c r="L461" s="128"/>
      <c r="M461" s="125"/>
      <c r="N461" s="127"/>
    </row>
    <row r="462" spans="1:15" ht="19.5" customHeight="1" x14ac:dyDescent="0.2">
      <c r="A462" s="148"/>
      <c r="B462" s="125"/>
      <c r="C462" s="128"/>
      <c r="D462" s="128"/>
      <c r="E462" s="128"/>
      <c r="F462" s="128"/>
      <c r="G462" s="128"/>
      <c r="H462" s="128"/>
      <c r="I462" s="142"/>
      <c r="J462" s="128"/>
      <c r="K462" s="128"/>
      <c r="L462" s="128"/>
      <c r="M462" s="125"/>
      <c r="N462" s="127"/>
    </row>
    <row r="463" spans="1:15" ht="19.5" customHeight="1" x14ac:dyDescent="0.2">
      <c r="A463" s="148"/>
      <c r="B463" s="125"/>
      <c r="C463" s="128" t="s">
        <v>5</v>
      </c>
      <c r="D463" s="129"/>
      <c r="E463" s="129" t="s">
        <v>791</v>
      </c>
      <c r="F463" s="129" t="s">
        <v>792</v>
      </c>
      <c r="G463" s="129"/>
      <c r="H463" s="129"/>
      <c r="I463" s="157"/>
      <c r="J463" s="129"/>
      <c r="K463" s="129" t="s">
        <v>786</v>
      </c>
      <c r="L463" s="126"/>
      <c r="M463" s="125"/>
      <c r="N463" s="127"/>
    </row>
    <row r="464" spans="1:15" ht="19.5" customHeight="1" x14ac:dyDescent="0.2">
      <c r="A464" s="148"/>
      <c r="B464" s="125"/>
      <c r="C464" s="126" t="s">
        <v>796</v>
      </c>
      <c r="D464" s="131"/>
      <c r="E464" s="131">
        <v>26.36</v>
      </c>
      <c r="F464" s="131">
        <v>2.5</v>
      </c>
      <c r="G464" s="131"/>
      <c r="H464" s="131"/>
      <c r="I464" s="131"/>
      <c r="J464" s="126"/>
      <c r="K464" s="131">
        <f>ROUND(PRODUCT(E464:F464),2)</f>
        <v>65.900000000000006</v>
      </c>
      <c r="L464" s="126"/>
      <c r="M464" s="125"/>
      <c r="N464" s="127"/>
    </row>
    <row r="465" spans="1:14" ht="19.5" customHeight="1" x14ac:dyDescent="0.2">
      <c r="A465" s="148"/>
      <c r="B465" s="125"/>
      <c r="C465" s="126" t="s">
        <v>797</v>
      </c>
      <c r="D465" s="131"/>
      <c r="E465" s="131">
        <v>26.36</v>
      </c>
      <c r="F465" s="131">
        <v>4.1399999999999997</v>
      </c>
      <c r="G465" s="131"/>
      <c r="H465" s="131"/>
      <c r="I465" s="131"/>
      <c r="J465" s="126"/>
      <c r="K465" s="131">
        <f t="shared" ref="K465:K475" si="30">ROUND(PRODUCT(E465:F465),2)</f>
        <v>109.13</v>
      </c>
      <c r="L465" s="126"/>
      <c r="M465" s="125"/>
      <c r="N465" s="127"/>
    </row>
    <row r="466" spans="1:14" ht="19.5" customHeight="1" x14ac:dyDescent="0.2">
      <c r="A466" s="148"/>
      <c r="B466" s="125"/>
      <c r="C466" s="126" t="s">
        <v>798</v>
      </c>
      <c r="D466" s="131"/>
      <c r="E466" s="131">
        <v>26.36</v>
      </c>
      <c r="F466" s="131">
        <v>4.66</v>
      </c>
      <c r="G466" s="131"/>
      <c r="H466" s="131"/>
      <c r="I466" s="131"/>
      <c r="J466" s="126"/>
      <c r="K466" s="131">
        <f t="shared" si="30"/>
        <v>122.84</v>
      </c>
      <c r="L466" s="126"/>
      <c r="M466" s="125"/>
      <c r="N466" s="127"/>
    </row>
    <row r="467" spans="1:14" ht="19.5" customHeight="1" x14ac:dyDescent="0.2">
      <c r="A467" s="148"/>
      <c r="B467" s="125"/>
      <c r="C467" s="126" t="s">
        <v>799</v>
      </c>
      <c r="D467" s="131"/>
      <c r="E467" s="131">
        <v>13.38</v>
      </c>
      <c r="F467" s="131">
        <v>3.18</v>
      </c>
      <c r="G467" s="131"/>
      <c r="H467" s="131"/>
      <c r="I467" s="131"/>
      <c r="J467" s="126"/>
      <c r="K467" s="131">
        <f t="shared" si="30"/>
        <v>42.55</v>
      </c>
      <c r="L467" s="126"/>
      <c r="M467" s="125"/>
      <c r="N467" s="127"/>
    </row>
    <row r="468" spans="1:14" ht="19.5" customHeight="1" x14ac:dyDescent="0.2">
      <c r="A468" s="148"/>
      <c r="B468" s="125"/>
      <c r="C468" s="126" t="s">
        <v>800</v>
      </c>
      <c r="D468" s="131"/>
      <c r="E468" s="131">
        <v>13.38</v>
      </c>
      <c r="F468" s="131">
        <v>4.1399999999999997</v>
      </c>
      <c r="G468" s="131"/>
      <c r="H468" s="131"/>
      <c r="I468" s="131"/>
      <c r="J468" s="126"/>
      <c r="K468" s="131">
        <f t="shared" si="30"/>
        <v>55.39</v>
      </c>
      <c r="L468" s="126"/>
      <c r="M468" s="125"/>
      <c r="N468" s="127"/>
    </row>
    <row r="469" spans="1:14" ht="19.5" customHeight="1" x14ac:dyDescent="0.2">
      <c r="A469" s="148"/>
      <c r="B469" s="125"/>
      <c r="C469" s="126" t="s">
        <v>801</v>
      </c>
      <c r="D469" s="131"/>
      <c r="E469" s="131">
        <v>13.38</v>
      </c>
      <c r="F469" s="131">
        <v>4.66</v>
      </c>
      <c r="G469" s="131"/>
      <c r="H469" s="131"/>
      <c r="I469" s="131"/>
      <c r="J469" s="126"/>
      <c r="K469" s="131">
        <f t="shared" si="30"/>
        <v>62.35</v>
      </c>
      <c r="L469" s="126"/>
      <c r="M469" s="125"/>
      <c r="N469" s="127"/>
    </row>
    <row r="470" spans="1:14" ht="19.5" customHeight="1" x14ac:dyDescent="0.2">
      <c r="A470" s="148"/>
      <c r="B470" s="125"/>
      <c r="C470" s="126" t="s">
        <v>802</v>
      </c>
      <c r="D470" s="131"/>
      <c r="E470" s="131">
        <v>13.38</v>
      </c>
      <c r="F470" s="131">
        <v>3.54</v>
      </c>
      <c r="G470" s="131"/>
      <c r="H470" s="131"/>
      <c r="I470" s="131"/>
      <c r="J470" s="126"/>
      <c r="K470" s="131">
        <f t="shared" si="30"/>
        <v>47.37</v>
      </c>
      <c r="L470" s="126"/>
      <c r="M470" s="125"/>
      <c r="N470" s="127"/>
    </row>
    <row r="471" spans="1:14" ht="19.5" customHeight="1" x14ac:dyDescent="0.2">
      <c r="A471" s="148"/>
      <c r="B471" s="125"/>
      <c r="C471" s="126" t="s">
        <v>803</v>
      </c>
      <c r="D471" s="131"/>
      <c r="E471" s="131">
        <v>13.38</v>
      </c>
      <c r="F471" s="131">
        <v>4.1399999999999997</v>
      </c>
      <c r="G471" s="131"/>
      <c r="H471" s="131"/>
      <c r="I471" s="131"/>
      <c r="J471" s="126"/>
      <c r="K471" s="131">
        <f t="shared" si="30"/>
        <v>55.39</v>
      </c>
      <c r="L471" s="126"/>
      <c r="M471" s="125"/>
      <c r="N471" s="127"/>
    </row>
    <row r="472" spans="1:14" ht="19.5" customHeight="1" x14ac:dyDescent="0.2">
      <c r="A472" s="148"/>
      <c r="B472" s="125"/>
      <c r="C472" s="126" t="s">
        <v>804</v>
      </c>
      <c r="D472" s="131"/>
      <c r="E472" s="131">
        <v>13.38</v>
      </c>
      <c r="F472" s="131">
        <v>4.66</v>
      </c>
      <c r="G472" s="131"/>
      <c r="H472" s="131"/>
      <c r="I472" s="131"/>
      <c r="J472" s="126"/>
      <c r="K472" s="131">
        <f t="shared" si="30"/>
        <v>62.35</v>
      </c>
      <c r="L472" s="126"/>
      <c r="M472" s="125"/>
      <c r="N472" s="127"/>
    </row>
    <row r="473" spans="1:14" ht="19.5" customHeight="1" x14ac:dyDescent="0.2">
      <c r="A473" s="148"/>
      <c r="B473" s="125"/>
      <c r="C473" s="126" t="s">
        <v>805</v>
      </c>
      <c r="D473" s="131"/>
      <c r="E473" s="131">
        <v>34.54</v>
      </c>
      <c r="F473" s="131">
        <v>2.35</v>
      </c>
      <c r="G473" s="131"/>
      <c r="H473" s="131"/>
      <c r="I473" s="131"/>
      <c r="J473" s="126"/>
      <c r="K473" s="131">
        <f t="shared" si="30"/>
        <v>81.17</v>
      </c>
      <c r="L473" s="126"/>
      <c r="M473" s="125"/>
      <c r="N473" s="127"/>
    </row>
    <row r="474" spans="1:14" ht="19.5" customHeight="1" x14ac:dyDescent="0.2">
      <c r="A474" s="148"/>
      <c r="B474" s="125"/>
      <c r="C474" s="126" t="s">
        <v>806</v>
      </c>
      <c r="D474" s="131"/>
      <c r="E474" s="131">
        <v>17.66</v>
      </c>
      <c r="F474" s="131">
        <v>4.24</v>
      </c>
      <c r="G474" s="131"/>
      <c r="H474" s="131"/>
      <c r="I474" s="131"/>
      <c r="J474" s="126"/>
      <c r="K474" s="131">
        <f t="shared" si="30"/>
        <v>74.88</v>
      </c>
      <c r="L474" s="126"/>
      <c r="M474" s="125"/>
      <c r="N474" s="127"/>
    </row>
    <row r="475" spans="1:14" ht="19.5" customHeight="1" x14ac:dyDescent="0.2">
      <c r="A475" s="148"/>
      <c r="B475" s="125"/>
      <c r="C475" s="126" t="s">
        <v>807</v>
      </c>
      <c r="D475" s="131"/>
      <c r="E475" s="131">
        <v>23.38</v>
      </c>
      <c r="F475" s="131">
        <v>4.66</v>
      </c>
      <c r="G475" s="131"/>
      <c r="H475" s="131"/>
      <c r="I475" s="131"/>
      <c r="J475" s="126"/>
      <c r="K475" s="131">
        <f t="shared" si="30"/>
        <v>108.95</v>
      </c>
      <c r="L475" s="126"/>
      <c r="M475" s="125"/>
      <c r="N475" s="127"/>
    </row>
    <row r="476" spans="1:14" ht="19.5" customHeight="1" x14ac:dyDescent="0.2">
      <c r="A476" s="148"/>
      <c r="B476" s="125"/>
      <c r="C476" s="126" t="s">
        <v>808</v>
      </c>
      <c r="D476" s="131"/>
      <c r="E476" s="131">
        <v>24.28</v>
      </c>
      <c r="F476" s="131">
        <v>3.5</v>
      </c>
      <c r="G476" s="131"/>
      <c r="H476" s="131"/>
      <c r="I476" s="131"/>
      <c r="J476" s="126"/>
      <c r="K476" s="131">
        <f>ROUND(PRODUCT(E476:F476),2)</f>
        <v>84.98</v>
      </c>
      <c r="L476" s="126"/>
      <c r="M476" s="125"/>
      <c r="N476" s="127"/>
    </row>
    <row r="477" spans="1:14" ht="19.5" customHeight="1" x14ac:dyDescent="0.2">
      <c r="A477" s="148"/>
      <c r="B477" s="125"/>
      <c r="C477" s="126" t="s">
        <v>809</v>
      </c>
      <c r="D477" s="131"/>
      <c r="E477" s="131">
        <v>24.44</v>
      </c>
      <c r="F477" s="131">
        <v>4.92</v>
      </c>
      <c r="G477" s="131"/>
      <c r="H477" s="131"/>
      <c r="I477" s="131"/>
      <c r="J477" s="126"/>
      <c r="K477" s="131">
        <f t="shared" ref="K477:K483" si="31">ROUND(PRODUCT(E477:F477),2)</f>
        <v>120.24</v>
      </c>
      <c r="L477" s="126"/>
      <c r="M477" s="125"/>
      <c r="N477" s="127"/>
    </row>
    <row r="478" spans="1:14" ht="19.5" customHeight="1" x14ac:dyDescent="0.2">
      <c r="A478" s="148"/>
      <c r="B478" s="125"/>
      <c r="C478" s="126" t="s">
        <v>810</v>
      </c>
      <c r="D478" s="131"/>
      <c r="E478" s="131">
        <v>29.83</v>
      </c>
      <c r="F478" s="131">
        <v>3.5</v>
      </c>
      <c r="G478" s="131"/>
      <c r="H478" s="131"/>
      <c r="I478" s="131"/>
      <c r="J478" s="126"/>
      <c r="K478" s="131">
        <f t="shared" si="31"/>
        <v>104.41</v>
      </c>
      <c r="L478" s="126"/>
      <c r="M478" s="125"/>
      <c r="N478" s="127"/>
    </row>
    <row r="479" spans="1:14" ht="19.5" customHeight="1" x14ac:dyDescent="0.2">
      <c r="A479" s="148"/>
      <c r="B479" s="125"/>
      <c r="C479" s="126" t="s">
        <v>811</v>
      </c>
      <c r="D479" s="131"/>
      <c r="E479" s="131">
        <v>23.69</v>
      </c>
      <c r="F479" s="131">
        <v>4.92</v>
      </c>
      <c r="G479" s="131"/>
      <c r="H479" s="131"/>
      <c r="I479" s="131"/>
      <c r="J479" s="126"/>
      <c r="K479" s="131">
        <f t="shared" si="31"/>
        <v>116.55</v>
      </c>
      <c r="L479" s="126"/>
      <c r="M479" s="125"/>
      <c r="N479" s="127"/>
    </row>
    <row r="480" spans="1:14" ht="19.5" customHeight="1" x14ac:dyDescent="0.2">
      <c r="A480" s="148"/>
      <c r="B480" s="125"/>
      <c r="C480" s="126" t="s">
        <v>812</v>
      </c>
      <c r="D480" s="131"/>
      <c r="E480" s="131">
        <v>23.89</v>
      </c>
      <c r="F480" s="131">
        <v>4.18</v>
      </c>
      <c r="G480" s="131"/>
      <c r="H480" s="131"/>
      <c r="I480" s="131"/>
      <c r="J480" s="126"/>
      <c r="K480" s="131">
        <f t="shared" si="31"/>
        <v>99.86</v>
      </c>
      <c r="L480" s="126"/>
      <c r="M480" s="125"/>
      <c r="N480" s="127"/>
    </row>
    <row r="481" spans="1:15" ht="19.5" customHeight="1" x14ac:dyDescent="0.2">
      <c r="A481" s="148"/>
      <c r="B481" s="125"/>
      <c r="C481" s="126" t="s">
        <v>813</v>
      </c>
      <c r="D481" s="131"/>
      <c r="E481" s="131">
        <v>24.34</v>
      </c>
      <c r="F481" s="131">
        <v>4.92</v>
      </c>
      <c r="G481" s="131"/>
      <c r="H481" s="131"/>
      <c r="I481" s="131"/>
      <c r="J481" s="126"/>
      <c r="K481" s="131">
        <f t="shared" si="31"/>
        <v>119.75</v>
      </c>
      <c r="L481" s="126"/>
      <c r="M481" s="125"/>
      <c r="N481" s="127"/>
    </row>
    <row r="482" spans="1:15" ht="19.5" customHeight="1" x14ac:dyDescent="0.2">
      <c r="A482" s="148"/>
      <c r="B482" s="125"/>
      <c r="C482" s="126" t="s">
        <v>814</v>
      </c>
      <c r="D482" s="131"/>
      <c r="E482" s="131">
        <v>20.74</v>
      </c>
      <c r="F482" s="131">
        <v>4.18</v>
      </c>
      <c r="G482" s="131"/>
      <c r="H482" s="131"/>
      <c r="I482" s="131"/>
      <c r="J482" s="126"/>
      <c r="K482" s="131">
        <f t="shared" si="31"/>
        <v>86.69</v>
      </c>
      <c r="L482" s="126"/>
      <c r="M482" s="125"/>
      <c r="N482" s="127"/>
    </row>
    <row r="483" spans="1:15" ht="19.5" customHeight="1" x14ac:dyDescent="0.2">
      <c r="A483" s="148"/>
      <c r="B483" s="125"/>
      <c r="C483" s="126" t="s">
        <v>815</v>
      </c>
      <c r="D483" s="131"/>
      <c r="E483" s="131">
        <v>9.57</v>
      </c>
      <c r="F483" s="131">
        <v>3.68</v>
      </c>
      <c r="G483" s="131"/>
      <c r="H483" s="131"/>
      <c r="I483" s="131"/>
      <c r="J483" s="126"/>
      <c r="K483" s="131">
        <f t="shared" si="31"/>
        <v>35.22</v>
      </c>
      <c r="L483" s="126"/>
      <c r="M483" s="125"/>
      <c r="N483" s="127"/>
    </row>
    <row r="484" spans="1:15" ht="19.5" customHeight="1" thickBot="1" x14ac:dyDescent="0.25">
      <c r="A484" s="148"/>
      <c r="B484" s="125"/>
      <c r="C484" s="128"/>
      <c r="D484" s="142"/>
      <c r="E484" s="142"/>
      <c r="F484" s="142"/>
      <c r="G484" s="142"/>
      <c r="H484" s="142"/>
      <c r="I484" s="142"/>
      <c r="J484" s="128"/>
      <c r="K484" s="143"/>
      <c r="L484" s="128"/>
      <c r="M484" s="125"/>
      <c r="N484" s="127"/>
    </row>
    <row r="485" spans="1:15" ht="19.5" customHeight="1" thickTop="1" x14ac:dyDescent="0.2">
      <c r="A485" s="148"/>
      <c r="B485" s="125"/>
      <c r="C485" s="128"/>
      <c r="D485" s="142"/>
      <c r="E485" s="142"/>
      <c r="F485" s="142"/>
      <c r="G485" s="142"/>
      <c r="H485" s="142"/>
      <c r="I485" s="142"/>
      <c r="J485" s="128"/>
      <c r="K485" s="131">
        <f>SUM(K463:K483)</f>
        <v>1655.97</v>
      </c>
      <c r="L485" s="128"/>
      <c r="M485" s="125"/>
      <c r="N485" s="127"/>
    </row>
    <row r="486" spans="1:15" ht="19.5" customHeight="1" x14ac:dyDescent="0.2">
      <c r="A486" s="148"/>
      <c r="B486" s="125"/>
      <c r="C486" s="128"/>
      <c r="D486" s="142"/>
      <c r="E486" s="142"/>
      <c r="F486" s="142"/>
      <c r="G486" s="142"/>
      <c r="H486" s="142"/>
      <c r="I486" s="142"/>
      <c r="J486" s="128"/>
      <c r="K486" s="142"/>
      <c r="L486" s="128"/>
      <c r="M486" s="125"/>
      <c r="N486" s="127"/>
    </row>
    <row r="487" spans="1:15" ht="19.5" customHeight="1" x14ac:dyDescent="0.2">
      <c r="A487" s="148">
        <v>610</v>
      </c>
      <c r="B487" s="135" t="s">
        <v>739</v>
      </c>
      <c r="C487" s="136" t="str">
        <f>VLOOKUP(B487,APRESENTAÇÃO!$A$162:$D$197,3,FALSE)</f>
        <v>Recomposição de revestimento em argamassa de cimento e areia</v>
      </c>
      <c r="D487" s="137"/>
      <c r="E487" s="137"/>
      <c r="F487" s="138"/>
      <c r="G487" s="139"/>
      <c r="H487" s="139"/>
      <c r="I487" s="139"/>
      <c r="J487" s="139"/>
      <c r="K487" s="140"/>
      <c r="L487" s="139"/>
      <c r="M487" s="135" t="str">
        <f>VLOOKUP($B487,APRESENTAÇÃO!$A$162:$D$197,4,FALSE)</f>
        <v>m²</v>
      </c>
      <c r="N487" s="158">
        <f>K494</f>
        <v>1110.76</v>
      </c>
      <c r="O487" s="156">
        <f>VLOOKUP(B487,APRESENTAÇÃO!$A$9:$H$197,8,FALSE)</f>
        <v>1110.76</v>
      </c>
    </row>
    <row r="488" spans="1:15" ht="19.5" customHeight="1" x14ac:dyDescent="0.2">
      <c r="A488" s="148"/>
      <c r="B488" s="125"/>
      <c r="C488" s="121" t="s">
        <v>784</v>
      </c>
      <c r="D488" s="121"/>
      <c r="E488" s="121"/>
      <c r="F488" s="121"/>
      <c r="G488" s="121"/>
      <c r="H488" s="121"/>
      <c r="I488" s="121"/>
      <c r="J488" s="121"/>
      <c r="K488" s="121"/>
      <c r="L488" s="121"/>
      <c r="M488" s="125"/>
      <c r="N488" s="127"/>
    </row>
    <row r="489" spans="1:15" ht="19.5" customHeight="1" x14ac:dyDescent="0.2">
      <c r="A489" s="148"/>
      <c r="B489" s="125"/>
      <c r="C489" s="128" t="s">
        <v>856</v>
      </c>
      <c r="D489" s="128"/>
      <c r="E489" s="128"/>
      <c r="F489" s="128"/>
      <c r="G489" s="128"/>
      <c r="H489" s="128"/>
      <c r="I489" s="128"/>
      <c r="J489" s="128"/>
      <c r="K489" s="128"/>
      <c r="L489" s="128"/>
      <c r="M489" s="125"/>
      <c r="N489" s="127"/>
    </row>
    <row r="490" spans="1:15" ht="19.5" customHeight="1" x14ac:dyDescent="0.2">
      <c r="A490" s="148"/>
      <c r="B490" s="125"/>
      <c r="C490" s="128"/>
      <c r="D490" s="128"/>
      <c r="E490" s="128"/>
      <c r="F490" s="128"/>
      <c r="G490" s="128"/>
      <c r="H490" s="128"/>
      <c r="I490" s="142"/>
      <c r="J490" s="128"/>
      <c r="K490" s="128"/>
      <c r="L490" s="128"/>
      <c r="M490" s="125"/>
      <c r="N490" s="127"/>
    </row>
    <row r="491" spans="1:15" ht="19.5" customHeight="1" x14ac:dyDescent="0.2">
      <c r="A491" s="148"/>
      <c r="B491" s="125"/>
      <c r="C491" s="128" t="s">
        <v>5</v>
      </c>
      <c r="D491" s="129"/>
      <c r="E491" s="129" t="s">
        <v>789</v>
      </c>
      <c r="F491" s="129" t="s">
        <v>794</v>
      </c>
      <c r="G491" s="129"/>
      <c r="H491" s="129"/>
      <c r="I491" s="157"/>
      <c r="J491" s="129"/>
      <c r="K491" s="129" t="s">
        <v>786</v>
      </c>
      <c r="L491" s="126"/>
      <c r="M491" s="125"/>
      <c r="N491" s="127"/>
    </row>
    <row r="492" spans="1:15" ht="19.5" customHeight="1" x14ac:dyDescent="0.2">
      <c r="A492" s="148"/>
      <c r="B492" s="125"/>
      <c r="C492" s="126" t="s">
        <v>920</v>
      </c>
      <c r="D492" s="131"/>
      <c r="E492" s="131">
        <f>N64</f>
        <v>5553.7900000000009</v>
      </c>
      <c r="F492" s="160">
        <v>0.2</v>
      </c>
      <c r="G492" s="131"/>
      <c r="H492" s="131"/>
      <c r="I492" s="131"/>
      <c r="J492" s="126"/>
      <c r="K492" s="131">
        <f>ROUND(PRODUCT(E492:F492),2)</f>
        <v>1110.76</v>
      </c>
      <c r="L492" s="126"/>
      <c r="M492" s="125"/>
      <c r="N492" s="127"/>
    </row>
    <row r="493" spans="1:15" ht="19.5" customHeight="1" thickBot="1" x14ac:dyDescent="0.25">
      <c r="A493" s="148"/>
      <c r="B493" s="125"/>
      <c r="C493" s="128"/>
      <c r="D493" s="142"/>
      <c r="E493" s="142"/>
      <c r="F493" s="142"/>
      <c r="G493" s="142"/>
      <c r="H493" s="142"/>
      <c r="I493" s="142"/>
      <c r="J493" s="128"/>
      <c r="K493" s="143"/>
      <c r="L493" s="128"/>
      <c r="M493" s="125"/>
      <c r="N493" s="127"/>
    </row>
    <row r="494" spans="1:15" ht="19.5" customHeight="1" thickTop="1" x14ac:dyDescent="0.2">
      <c r="A494" s="148"/>
      <c r="B494" s="125"/>
      <c r="C494" s="128"/>
      <c r="D494" s="142"/>
      <c r="E494" s="142"/>
      <c r="F494" s="142"/>
      <c r="G494" s="142"/>
      <c r="H494" s="142"/>
      <c r="I494" s="142"/>
      <c r="J494" s="128"/>
      <c r="K494" s="131">
        <f>SUM(K491:K492)</f>
        <v>1110.76</v>
      </c>
      <c r="L494" s="128"/>
      <c r="M494" s="125"/>
      <c r="N494" s="127"/>
    </row>
    <row r="495" spans="1:15" ht="19.5" customHeight="1" x14ac:dyDescent="0.2">
      <c r="A495" s="148"/>
      <c r="B495" s="125"/>
      <c r="C495" s="128"/>
      <c r="D495" s="142"/>
      <c r="E495" s="142"/>
      <c r="F495" s="142"/>
      <c r="G495" s="142"/>
      <c r="H495" s="142"/>
      <c r="I495" s="142"/>
      <c r="J495" s="128"/>
      <c r="K495" s="142"/>
      <c r="L495" s="128"/>
      <c r="M495" s="125"/>
      <c r="N495" s="127"/>
    </row>
    <row r="496" spans="1:15" ht="19.5" customHeight="1" x14ac:dyDescent="0.2">
      <c r="A496" s="148"/>
      <c r="B496" s="135" t="s">
        <v>321</v>
      </c>
      <c r="C496" s="316" t="s">
        <v>166</v>
      </c>
      <c r="D496" s="316"/>
      <c r="E496" s="316"/>
      <c r="F496" s="316"/>
      <c r="G496" s="316"/>
      <c r="H496" s="316"/>
      <c r="I496" s="316"/>
      <c r="J496" s="316"/>
      <c r="K496" s="316"/>
      <c r="L496" s="316"/>
      <c r="M496" s="110"/>
      <c r="N496" s="111"/>
    </row>
    <row r="497" spans="1:14" ht="19.5" customHeight="1" x14ac:dyDescent="0.2">
      <c r="A497" s="148"/>
      <c r="B497" s="283">
        <v>2</v>
      </c>
      <c r="C497" s="114" t="s">
        <v>637</v>
      </c>
      <c r="D497" s="115"/>
      <c r="E497" s="115"/>
      <c r="F497" s="116"/>
      <c r="G497" s="117"/>
      <c r="H497" s="117"/>
      <c r="I497" s="117"/>
      <c r="J497" s="117"/>
      <c r="K497" s="118"/>
      <c r="L497" s="117"/>
      <c r="M497" s="119"/>
      <c r="N497" s="120"/>
    </row>
    <row r="498" spans="1:14" ht="18.75" x14ac:dyDescent="0.2">
      <c r="B498" s="135">
        <v>5</v>
      </c>
      <c r="C498" s="136" t="s">
        <v>711</v>
      </c>
      <c r="D498" s="137"/>
      <c r="E498" s="137"/>
      <c r="F498" s="138"/>
      <c r="G498" s="139"/>
      <c r="H498" s="139"/>
      <c r="I498" s="139"/>
      <c r="J498" s="139"/>
      <c r="K498" s="140"/>
      <c r="L498" s="139"/>
      <c r="M498" s="294"/>
      <c r="N498" s="141"/>
    </row>
    <row r="499" spans="1:14" ht="18.75" x14ac:dyDescent="0.2">
      <c r="B499" s="135" t="s">
        <v>584</v>
      </c>
      <c r="C499" s="136" t="s">
        <v>112</v>
      </c>
      <c r="D499" s="137"/>
      <c r="E499" s="137"/>
      <c r="F499" s="138"/>
      <c r="G499" s="139"/>
      <c r="H499" s="139"/>
      <c r="I499" s="139"/>
      <c r="J499" s="139"/>
      <c r="K499" s="140"/>
      <c r="L499" s="139"/>
      <c r="M499" s="294" t="str">
        <f>VLOOKUP($B499,[1]APRESENTAÇÃO!$A$346:$D$478,4,FALSE)</f>
        <v>m²</v>
      </c>
      <c r="N499" s="141">
        <f>K523</f>
        <v>682.84000000000026</v>
      </c>
    </row>
    <row r="500" spans="1:14" ht="18.75" x14ac:dyDescent="0.2">
      <c r="B500" s="125"/>
      <c r="C500" s="128" t="s">
        <v>784</v>
      </c>
      <c r="D500" s="142"/>
      <c r="E500" s="142"/>
      <c r="F500" s="142"/>
      <c r="G500" s="142"/>
      <c r="H500" s="142"/>
      <c r="I500" s="142"/>
      <c r="J500" s="128"/>
      <c r="K500" s="142"/>
      <c r="L500" s="133"/>
      <c r="M500" s="125"/>
      <c r="N500" s="127"/>
    </row>
    <row r="501" spans="1:14" ht="18.75" x14ac:dyDescent="0.2">
      <c r="B501" s="125"/>
      <c r="C501" s="128" t="s">
        <v>932</v>
      </c>
      <c r="D501" s="142"/>
      <c r="E501" s="142"/>
      <c r="F501" s="142"/>
      <c r="G501" s="142"/>
      <c r="H501" s="142"/>
      <c r="I501" s="142"/>
      <c r="J501" s="128"/>
      <c r="K501" s="142"/>
      <c r="L501" s="133"/>
      <c r="M501" s="125"/>
      <c r="N501" s="127"/>
    </row>
    <row r="502" spans="1:14" ht="18.75" x14ac:dyDescent="0.2">
      <c r="B502" s="125"/>
      <c r="C502" s="284"/>
      <c r="D502" s="142"/>
      <c r="E502" s="142"/>
      <c r="F502" s="142"/>
      <c r="G502" s="142"/>
      <c r="H502" s="142"/>
      <c r="I502" s="142"/>
      <c r="J502" s="128"/>
      <c r="K502" s="142"/>
      <c r="L502" s="133"/>
      <c r="M502" s="125"/>
      <c r="N502" s="127"/>
    </row>
    <row r="503" spans="1:14" ht="18.75" x14ac:dyDescent="0.2">
      <c r="B503" s="125"/>
      <c r="C503" s="128" t="s">
        <v>5</v>
      </c>
      <c r="D503" s="129"/>
      <c r="E503" s="129" t="s">
        <v>930</v>
      </c>
      <c r="F503" s="142" t="s">
        <v>790</v>
      </c>
      <c r="G503" s="142"/>
      <c r="H503" s="142"/>
      <c r="I503" s="142"/>
      <c r="J503" s="128"/>
      <c r="K503" s="129" t="s">
        <v>786</v>
      </c>
      <c r="L503" s="295"/>
      <c r="M503" s="125"/>
      <c r="N503" s="127"/>
    </row>
    <row r="504" spans="1:14" ht="18.75" x14ac:dyDescent="0.2">
      <c r="B504" s="125"/>
      <c r="C504" s="285" t="s">
        <v>939</v>
      </c>
      <c r="D504" s="286"/>
      <c r="E504" s="287">
        <v>15.88</v>
      </c>
      <c r="F504" s="287">
        <v>3.47</v>
      </c>
      <c r="G504" s="287"/>
      <c r="H504" s="287"/>
      <c r="I504" s="287"/>
      <c r="J504" s="287"/>
      <c r="K504" s="287">
        <f t="shared" ref="K504:K515" si="32">ROUND(PRODUCT(E504:F504),2)</f>
        <v>55.1</v>
      </c>
      <c r="L504" s="296"/>
      <c r="M504" s="125"/>
      <c r="N504" s="127"/>
    </row>
    <row r="505" spans="1:14" ht="18.75" x14ac:dyDescent="0.2">
      <c r="B505" s="125"/>
      <c r="C505" s="285" t="s">
        <v>940</v>
      </c>
      <c r="D505" s="286"/>
      <c r="E505" s="287">
        <v>9.4600000000000009</v>
      </c>
      <c r="F505" s="287">
        <v>5.92</v>
      </c>
      <c r="G505" s="287"/>
      <c r="H505" s="287"/>
      <c r="I505" s="287"/>
      <c r="J505" s="287"/>
      <c r="K505" s="287">
        <f t="shared" si="32"/>
        <v>56</v>
      </c>
      <c r="L505" s="296"/>
      <c r="M505" s="125"/>
      <c r="N505" s="127"/>
    </row>
    <row r="506" spans="1:14" ht="18.75" x14ac:dyDescent="0.2">
      <c r="B506" s="125"/>
      <c r="C506" s="285" t="s">
        <v>941</v>
      </c>
      <c r="D506" s="286"/>
      <c r="E506" s="287">
        <v>36.130000000000003</v>
      </c>
      <c r="F506" s="287">
        <v>5.92</v>
      </c>
      <c r="G506" s="287"/>
      <c r="H506" s="287"/>
      <c r="I506" s="287"/>
      <c r="J506" s="287"/>
      <c r="K506" s="287">
        <f t="shared" si="32"/>
        <v>213.89</v>
      </c>
      <c r="L506" s="296"/>
      <c r="M506" s="125"/>
      <c r="N506" s="127"/>
    </row>
    <row r="507" spans="1:14" ht="18.75" x14ac:dyDescent="0.2">
      <c r="B507" s="125"/>
      <c r="C507" s="285" t="s">
        <v>942</v>
      </c>
      <c r="D507" s="286"/>
      <c r="E507" s="287">
        <v>19.43</v>
      </c>
      <c r="F507" s="287">
        <v>5.16</v>
      </c>
      <c r="G507" s="287"/>
      <c r="H507" s="287"/>
      <c r="I507" s="287"/>
      <c r="J507" s="287"/>
      <c r="K507" s="287">
        <f t="shared" si="32"/>
        <v>100.26</v>
      </c>
      <c r="L507" s="296"/>
      <c r="M507" s="125"/>
      <c r="N507" s="127"/>
    </row>
    <row r="508" spans="1:14" ht="18.75" x14ac:dyDescent="0.2">
      <c r="B508" s="125"/>
      <c r="C508" s="285" t="s">
        <v>943</v>
      </c>
      <c r="D508" s="286"/>
      <c r="E508" s="287">
        <v>8.2200000000000006</v>
      </c>
      <c r="F508" s="287">
        <v>2.35</v>
      </c>
      <c r="G508" s="287"/>
      <c r="H508" s="287"/>
      <c r="I508" s="287"/>
      <c r="J508" s="287"/>
      <c r="K508" s="287">
        <f t="shared" si="32"/>
        <v>19.32</v>
      </c>
      <c r="L508" s="296"/>
      <c r="M508" s="125"/>
      <c r="N508" s="127"/>
    </row>
    <row r="509" spans="1:14" ht="18.75" x14ac:dyDescent="0.2">
      <c r="B509" s="125"/>
      <c r="C509" s="285" t="s">
        <v>944</v>
      </c>
      <c r="D509" s="286"/>
      <c r="E509" s="287">
        <v>8.8699999999999992</v>
      </c>
      <c r="F509" s="287">
        <v>3.47</v>
      </c>
      <c r="G509" s="288"/>
      <c r="H509" s="288"/>
      <c r="I509" s="288"/>
      <c r="J509" s="288"/>
      <c r="K509" s="131">
        <f t="shared" si="32"/>
        <v>30.78</v>
      </c>
      <c r="L509" s="295"/>
      <c r="M509" s="125"/>
      <c r="N509" s="127"/>
    </row>
    <row r="510" spans="1:14" ht="18.75" x14ac:dyDescent="0.2">
      <c r="B510" s="125"/>
      <c r="C510" s="285" t="s">
        <v>945</v>
      </c>
      <c r="D510" s="286"/>
      <c r="E510" s="287">
        <v>7.6</v>
      </c>
      <c r="F510" s="287">
        <v>3.47</v>
      </c>
      <c r="G510" s="288"/>
      <c r="H510" s="288"/>
      <c r="I510" s="288"/>
      <c r="J510" s="288"/>
      <c r="K510" s="131">
        <f t="shared" si="32"/>
        <v>26.37</v>
      </c>
      <c r="L510" s="295"/>
      <c r="M510" s="125"/>
      <c r="N510" s="127"/>
    </row>
    <row r="511" spans="1:14" ht="18.75" x14ac:dyDescent="0.2">
      <c r="B511" s="125"/>
      <c r="C511" s="285" t="s">
        <v>946</v>
      </c>
      <c r="D511" s="286"/>
      <c r="E511" s="287">
        <v>11.19</v>
      </c>
      <c r="F511" s="287">
        <v>3.47</v>
      </c>
      <c r="G511" s="288"/>
      <c r="H511" s="288"/>
      <c r="I511" s="288"/>
      <c r="J511" s="288"/>
      <c r="K511" s="131">
        <f t="shared" si="32"/>
        <v>38.83</v>
      </c>
      <c r="L511" s="295"/>
      <c r="M511" s="125"/>
      <c r="N511" s="127"/>
    </row>
    <row r="512" spans="1:14" ht="18.75" x14ac:dyDescent="0.2">
      <c r="B512" s="125"/>
      <c r="C512" s="285" t="s">
        <v>947</v>
      </c>
      <c r="D512" s="286"/>
      <c r="E512" s="287">
        <v>2.8</v>
      </c>
      <c r="F512" s="287">
        <v>3.47</v>
      </c>
      <c r="G512" s="288"/>
      <c r="H512" s="288"/>
      <c r="I512" s="288"/>
      <c r="J512" s="288"/>
      <c r="K512" s="131">
        <f t="shared" si="32"/>
        <v>9.7200000000000006</v>
      </c>
      <c r="L512" s="295"/>
      <c r="M512" s="125"/>
      <c r="N512" s="127"/>
    </row>
    <row r="513" spans="2:14" ht="18.75" x14ac:dyDescent="0.2">
      <c r="B513" s="125"/>
      <c r="C513" s="285" t="s">
        <v>947</v>
      </c>
      <c r="D513" s="286"/>
      <c r="E513" s="287">
        <v>10.76</v>
      </c>
      <c r="F513" s="287">
        <v>3.47</v>
      </c>
      <c r="G513" s="288"/>
      <c r="H513" s="288"/>
      <c r="I513" s="288"/>
      <c r="J513" s="288"/>
      <c r="K513" s="131">
        <f t="shared" si="32"/>
        <v>37.340000000000003</v>
      </c>
      <c r="L513" s="295"/>
      <c r="M513" s="125"/>
      <c r="N513" s="127"/>
    </row>
    <row r="514" spans="2:14" ht="18.75" x14ac:dyDescent="0.2">
      <c r="B514" s="125"/>
      <c r="C514" s="285" t="s">
        <v>948</v>
      </c>
      <c r="D514" s="286"/>
      <c r="E514" s="287">
        <v>6.72</v>
      </c>
      <c r="F514" s="287">
        <v>1.4700000000000002</v>
      </c>
      <c r="G514" s="288"/>
      <c r="H514" s="288"/>
      <c r="I514" s="288"/>
      <c r="J514" s="288"/>
      <c r="K514" s="131">
        <f t="shared" si="32"/>
        <v>9.8800000000000008</v>
      </c>
      <c r="L514" s="295"/>
      <c r="M514" s="125"/>
      <c r="N514" s="127"/>
    </row>
    <row r="515" spans="2:14" ht="18.75" x14ac:dyDescent="0.2">
      <c r="B515" s="125"/>
      <c r="C515" s="285" t="s">
        <v>949</v>
      </c>
      <c r="D515" s="286"/>
      <c r="E515" s="287">
        <v>11.42</v>
      </c>
      <c r="F515" s="287">
        <v>1.4700000000000002</v>
      </c>
      <c r="G515" s="288"/>
      <c r="H515" s="288"/>
      <c r="I515" s="288"/>
      <c r="J515" s="288"/>
      <c r="K515" s="131">
        <f t="shared" si="32"/>
        <v>16.79</v>
      </c>
      <c r="L515" s="295"/>
      <c r="M515" s="125"/>
      <c r="N515" s="127"/>
    </row>
    <row r="516" spans="2:14" ht="18.75" x14ac:dyDescent="0.2">
      <c r="B516" s="125"/>
      <c r="C516" s="285" t="s">
        <v>950</v>
      </c>
      <c r="D516" s="286"/>
      <c r="E516" s="287">
        <v>19.34</v>
      </c>
      <c r="F516" s="293"/>
      <c r="G516" s="288"/>
      <c r="H516" s="288"/>
      <c r="I516" s="288"/>
      <c r="J516" s="288"/>
      <c r="K516" s="131">
        <f t="shared" ref="K516:K521" si="33">E516</f>
        <v>19.34</v>
      </c>
      <c r="L516" s="295"/>
      <c r="M516" s="125"/>
      <c r="N516" s="127"/>
    </row>
    <row r="517" spans="2:14" ht="18.75" x14ac:dyDescent="0.2">
      <c r="B517" s="125"/>
      <c r="C517" s="285" t="s">
        <v>945</v>
      </c>
      <c r="D517" s="286"/>
      <c r="E517" s="287">
        <v>14.44</v>
      </c>
      <c r="F517" s="293"/>
      <c r="G517" s="288"/>
      <c r="H517" s="288"/>
      <c r="I517" s="288"/>
      <c r="J517" s="288"/>
      <c r="K517" s="131">
        <f t="shared" si="33"/>
        <v>14.44</v>
      </c>
      <c r="L517" s="295"/>
      <c r="M517" s="125"/>
      <c r="N517" s="127"/>
    </row>
    <row r="518" spans="2:14" ht="18.75" x14ac:dyDescent="0.2">
      <c r="B518" s="125"/>
      <c r="C518" s="285" t="s">
        <v>946</v>
      </c>
      <c r="D518" s="286"/>
      <c r="E518" s="287">
        <v>16.59</v>
      </c>
      <c r="F518" s="293"/>
      <c r="G518" s="288"/>
      <c r="H518" s="288"/>
      <c r="I518" s="288"/>
      <c r="J518" s="288"/>
      <c r="K518" s="131">
        <f t="shared" si="33"/>
        <v>16.59</v>
      </c>
      <c r="L518" s="295"/>
      <c r="M518" s="125"/>
      <c r="N518" s="127"/>
    </row>
    <row r="519" spans="2:14" ht="18.75" x14ac:dyDescent="0.2">
      <c r="B519" s="125"/>
      <c r="C519" s="285" t="s">
        <v>947</v>
      </c>
      <c r="D519" s="286"/>
      <c r="E519" s="287">
        <v>7.07</v>
      </c>
      <c r="F519" s="293"/>
      <c r="G519" s="288"/>
      <c r="H519" s="288"/>
      <c r="I519" s="288"/>
      <c r="J519" s="288"/>
      <c r="K519" s="131">
        <f t="shared" si="33"/>
        <v>7.07</v>
      </c>
      <c r="L519" s="295"/>
      <c r="M519" s="125"/>
      <c r="N519" s="127"/>
    </row>
    <row r="520" spans="2:14" ht="18.75" x14ac:dyDescent="0.2">
      <c r="B520" s="125"/>
      <c r="C520" s="285" t="s">
        <v>948</v>
      </c>
      <c r="D520" s="286"/>
      <c r="E520" s="287">
        <v>4.71</v>
      </c>
      <c r="F520" s="293"/>
      <c r="G520" s="288"/>
      <c r="H520" s="288"/>
      <c r="I520" s="288"/>
      <c r="J520" s="288"/>
      <c r="K520" s="131">
        <f t="shared" si="33"/>
        <v>4.71</v>
      </c>
      <c r="L520" s="295"/>
      <c r="M520" s="125"/>
      <c r="N520" s="127"/>
    </row>
    <row r="521" spans="2:14" ht="18.75" x14ac:dyDescent="0.2">
      <c r="B521" s="125"/>
      <c r="C521" s="285" t="s">
        <v>949</v>
      </c>
      <c r="D521" s="286"/>
      <c r="E521" s="287">
        <v>6.41</v>
      </c>
      <c r="F521" s="293"/>
      <c r="G521" s="288"/>
      <c r="H521" s="288"/>
      <c r="I521" s="288"/>
      <c r="J521" s="288"/>
      <c r="K521" s="131">
        <f t="shared" si="33"/>
        <v>6.41</v>
      </c>
      <c r="L521" s="295"/>
      <c r="M521" s="125"/>
      <c r="N521" s="127"/>
    </row>
    <row r="522" spans="2:14" ht="19.5" thickBot="1" x14ac:dyDescent="0.25">
      <c r="B522" s="125"/>
      <c r="C522" s="289"/>
      <c r="D522" s="290"/>
      <c r="E522" s="290"/>
      <c r="F522" s="292"/>
      <c r="G522" s="150"/>
      <c r="H522" s="150"/>
      <c r="I522" s="150"/>
      <c r="J522" s="150"/>
      <c r="K522" s="143"/>
      <c r="L522" s="295"/>
      <c r="M522" s="125"/>
      <c r="N522" s="127"/>
    </row>
    <row r="523" spans="2:14" ht="19.5" thickTop="1" x14ac:dyDescent="0.2">
      <c r="B523" s="125"/>
      <c r="C523" s="289"/>
      <c r="D523" s="290"/>
      <c r="E523" s="290"/>
      <c r="F523" s="292"/>
      <c r="G523" s="150"/>
      <c r="H523" s="150"/>
      <c r="I523" s="150"/>
      <c r="J523" s="150"/>
      <c r="K523" s="142">
        <f>SUM(K504:K521)</f>
        <v>682.84000000000026</v>
      </c>
      <c r="L523" s="295"/>
      <c r="M523" s="125"/>
      <c r="N523" s="127"/>
    </row>
    <row r="524" spans="2:14" ht="18.75" x14ac:dyDescent="0.2">
      <c r="B524" s="125"/>
      <c r="C524" s="289"/>
      <c r="D524" s="290"/>
      <c r="E524" s="290"/>
      <c r="F524" s="292"/>
      <c r="G524" s="150"/>
      <c r="H524" s="150"/>
      <c r="I524" s="150"/>
      <c r="J524" s="150"/>
      <c r="K524" s="142"/>
      <c r="L524" s="295"/>
      <c r="M524" s="125"/>
      <c r="N524" s="127"/>
    </row>
    <row r="525" spans="2:14" ht="18.75" x14ac:dyDescent="0.2">
      <c r="B525" s="135" t="s">
        <v>585</v>
      </c>
      <c r="C525" s="136" t="s">
        <v>114</v>
      </c>
      <c r="D525" s="137"/>
      <c r="E525" s="137"/>
      <c r="F525" s="138"/>
      <c r="G525" s="139"/>
      <c r="H525" s="139"/>
      <c r="I525" s="139"/>
      <c r="J525" s="139"/>
      <c r="K525" s="140"/>
      <c r="L525" s="139"/>
      <c r="M525" s="294" t="str">
        <f>VLOOKUP($B525,[1]APRESENTAÇÃO!$A$346:$D$478,4,FALSE)</f>
        <v>m²xmês</v>
      </c>
      <c r="N525" s="141">
        <f>K530</f>
        <v>33.81</v>
      </c>
    </row>
    <row r="526" spans="2:14" ht="18.75" x14ac:dyDescent="0.2">
      <c r="B526" s="127"/>
      <c r="C526" s="128" t="s">
        <v>784</v>
      </c>
      <c r="D526" s="142"/>
      <c r="E526" s="142"/>
      <c r="F526" s="142"/>
      <c r="G526" s="142"/>
      <c r="H526" s="142"/>
      <c r="I526" s="142"/>
      <c r="J526" s="128"/>
      <c r="K526" s="142"/>
      <c r="L526" s="128"/>
      <c r="M526" s="125"/>
      <c r="N526" s="127"/>
    </row>
    <row r="527" spans="2:14" ht="18.75" x14ac:dyDescent="0.2">
      <c r="B527" s="127"/>
      <c r="C527" s="128" t="s">
        <v>951</v>
      </c>
      <c r="D527" s="142"/>
      <c r="E527" s="142"/>
      <c r="F527" s="142"/>
      <c r="G527" s="142"/>
      <c r="H527" s="142"/>
      <c r="I527" s="142"/>
      <c r="J527" s="128"/>
      <c r="K527" s="142"/>
      <c r="L527" s="128"/>
      <c r="M527" s="125"/>
      <c r="N527" s="127"/>
    </row>
    <row r="528" spans="2:14" ht="18.75" x14ac:dyDescent="0.2">
      <c r="B528" s="127"/>
      <c r="C528" s="284"/>
      <c r="D528" s="142"/>
      <c r="E528" s="142"/>
      <c r="F528" s="142"/>
      <c r="G528" s="142"/>
      <c r="H528" s="142"/>
      <c r="I528" s="142"/>
      <c r="J528" s="128"/>
      <c r="K528" s="142"/>
      <c r="L528" s="128"/>
      <c r="M528" s="125"/>
      <c r="N528" s="127"/>
    </row>
    <row r="529" spans="2:14" ht="18.75" x14ac:dyDescent="0.2">
      <c r="B529" s="127"/>
      <c r="C529" s="128" t="s">
        <v>5</v>
      </c>
      <c r="D529" s="129" t="s">
        <v>929</v>
      </c>
      <c r="E529" s="129" t="s">
        <v>790</v>
      </c>
      <c r="F529" s="142" t="s">
        <v>952</v>
      </c>
      <c r="G529" s="299" t="s">
        <v>931</v>
      </c>
      <c r="H529" s="142"/>
      <c r="I529" s="142"/>
      <c r="J529" s="128"/>
      <c r="K529" s="129" t="s">
        <v>786</v>
      </c>
      <c r="L529" s="150"/>
      <c r="M529" s="125"/>
      <c r="N529" s="127"/>
    </row>
    <row r="530" spans="2:14" ht="18.75" x14ac:dyDescent="0.2">
      <c r="B530" s="127"/>
      <c r="C530" s="285" t="s">
        <v>953</v>
      </c>
      <c r="D530" s="286">
        <v>0.92</v>
      </c>
      <c r="E530" s="287">
        <v>2.1</v>
      </c>
      <c r="F530" s="287">
        <v>2.5</v>
      </c>
      <c r="G530" s="300">
        <v>7</v>
      </c>
      <c r="H530" s="288"/>
      <c r="I530" s="288"/>
      <c r="J530" s="288"/>
      <c r="K530" s="131">
        <f>ROUND(PRODUCT(D530:G530),2)</f>
        <v>33.81</v>
      </c>
      <c r="L530" s="150"/>
      <c r="M530" s="125"/>
      <c r="N530" s="127"/>
    </row>
    <row r="531" spans="2:14" ht="19.5" thickBot="1" x14ac:dyDescent="0.25">
      <c r="B531" s="127"/>
      <c r="C531" s="289"/>
      <c r="D531" s="290"/>
      <c r="E531" s="290"/>
      <c r="F531" s="292"/>
      <c r="G531" s="150"/>
      <c r="H531" s="150"/>
      <c r="I531" s="150"/>
      <c r="J531" s="150"/>
      <c r="K531" s="143"/>
      <c r="L531" s="150"/>
      <c r="M531" s="125"/>
      <c r="N531" s="127"/>
    </row>
    <row r="532" spans="2:14" ht="19.5" thickTop="1" x14ac:dyDescent="0.2">
      <c r="B532" s="127"/>
      <c r="C532" s="289"/>
      <c r="D532" s="290"/>
      <c r="E532" s="290"/>
      <c r="F532" s="292"/>
      <c r="G532" s="150"/>
      <c r="H532" s="150"/>
      <c r="I532" s="150"/>
      <c r="J532" s="150"/>
      <c r="K532" s="131">
        <f>SUM(K530:K530)</f>
        <v>33.81</v>
      </c>
      <c r="L532" s="150"/>
      <c r="M532" s="125"/>
      <c r="N532" s="127"/>
    </row>
    <row r="533" spans="2:14" ht="18.75" x14ac:dyDescent="0.2">
      <c r="B533" s="127"/>
      <c r="C533" s="289"/>
      <c r="D533" s="290"/>
      <c r="E533" s="290"/>
      <c r="F533" s="292"/>
      <c r="G533" s="150"/>
      <c r="H533" s="150"/>
      <c r="I533" s="150"/>
      <c r="J533" s="150"/>
      <c r="K533" s="142"/>
      <c r="L533" s="150"/>
      <c r="M533" s="125"/>
      <c r="N533" s="127"/>
    </row>
    <row r="534" spans="2:14" ht="18.75" x14ac:dyDescent="0.2">
      <c r="B534" s="135" t="s">
        <v>586</v>
      </c>
      <c r="C534" s="136" t="s">
        <v>115</v>
      </c>
      <c r="D534" s="137"/>
      <c r="E534" s="137"/>
      <c r="F534" s="138"/>
      <c r="G534" s="139"/>
      <c r="H534" s="139"/>
      <c r="I534" s="139"/>
      <c r="J534" s="139"/>
      <c r="K534" s="140"/>
      <c r="L534" s="139"/>
      <c r="M534" s="294" t="str">
        <f>VLOOKUP($B534,[1]APRESENTAÇÃO!$A$346:$D$478,4,FALSE)</f>
        <v>m³</v>
      </c>
      <c r="N534" s="141">
        <f>K539</f>
        <v>33.81</v>
      </c>
    </row>
    <row r="535" spans="2:14" ht="18.75" x14ac:dyDescent="0.2">
      <c r="B535" s="127"/>
      <c r="C535" s="128" t="s">
        <v>784</v>
      </c>
      <c r="D535" s="142"/>
      <c r="E535" s="142"/>
      <c r="F535" s="142"/>
      <c r="G535" s="142"/>
      <c r="H535" s="142"/>
      <c r="I535" s="142"/>
      <c r="J535" s="128"/>
      <c r="K535" s="142"/>
      <c r="L535" s="128"/>
      <c r="M535" s="125"/>
      <c r="N535" s="127"/>
    </row>
    <row r="536" spans="2:14" ht="18.75" x14ac:dyDescent="0.2">
      <c r="B536" s="127"/>
      <c r="C536" s="128" t="s">
        <v>951</v>
      </c>
      <c r="D536" s="142"/>
      <c r="E536" s="142"/>
      <c r="F536" s="142"/>
      <c r="G536" s="142"/>
      <c r="H536" s="142"/>
      <c r="I536" s="142"/>
      <c r="J536" s="128"/>
      <c r="K536" s="142"/>
      <c r="L536" s="128"/>
      <c r="M536" s="125"/>
      <c r="N536" s="127"/>
    </row>
    <row r="537" spans="2:14" ht="18.75" x14ac:dyDescent="0.2">
      <c r="B537" s="127"/>
      <c r="C537" s="284"/>
      <c r="D537" s="142"/>
      <c r="E537" s="142"/>
      <c r="F537" s="142"/>
      <c r="G537" s="142"/>
      <c r="H537" s="142"/>
      <c r="I537" s="142"/>
      <c r="J537" s="128"/>
      <c r="K537" s="142"/>
      <c r="L537" s="128"/>
      <c r="M537" s="125"/>
      <c r="N537" s="127"/>
    </row>
    <row r="538" spans="2:14" ht="18.75" x14ac:dyDescent="0.2">
      <c r="B538" s="127"/>
      <c r="C538" s="128" t="s">
        <v>5</v>
      </c>
      <c r="D538" s="129" t="s">
        <v>929</v>
      </c>
      <c r="E538" s="129" t="s">
        <v>790</v>
      </c>
      <c r="F538" s="142" t="s">
        <v>952</v>
      </c>
      <c r="G538" s="299" t="s">
        <v>931</v>
      </c>
      <c r="H538" s="142"/>
      <c r="I538" s="142"/>
      <c r="J538" s="128"/>
      <c r="K538" s="129" t="s">
        <v>786</v>
      </c>
      <c r="L538" s="150"/>
      <c r="M538" s="125"/>
      <c r="N538" s="127"/>
    </row>
    <row r="539" spans="2:14" ht="18.75" x14ac:dyDescent="0.2">
      <c r="B539" s="127"/>
      <c r="C539" s="285" t="s">
        <v>953</v>
      </c>
      <c r="D539" s="286">
        <v>0.92</v>
      </c>
      <c r="E539" s="287">
        <v>2.1</v>
      </c>
      <c r="F539" s="287">
        <v>2.5</v>
      </c>
      <c r="G539" s="300">
        <v>7</v>
      </c>
      <c r="H539" s="288"/>
      <c r="I539" s="288"/>
      <c r="J539" s="288"/>
      <c r="K539" s="131">
        <f>ROUND(PRODUCT(D539:G539),2)</f>
        <v>33.81</v>
      </c>
      <c r="L539" s="150"/>
      <c r="M539" s="125"/>
      <c r="N539" s="127"/>
    </row>
    <row r="540" spans="2:14" ht="19.5" thickBot="1" x14ac:dyDescent="0.25">
      <c r="B540" s="127"/>
      <c r="C540" s="289"/>
      <c r="D540" s="290"/>
      <c r="E540" s="290"/>
      <c r="F540" s="292"/>
      <c r="G540" s="150"/>
      <c r="H540" s="150"/>
      <c r="I540" s="150"/>
      <c r="J540" s="150"/>
      <c r="K540" s="143"/>
      <c r="L540" s="150"/>
      <c r="M540" s="125"/>
      <c r="N540" s="127"/>
    </row>
    <row r="541" spans="2:14" ht="19.5" thickTop="1" x14ac:dyDescent="0.2">
      <c r="B541" s="127"/>
      <c r="C541" s="289"/>
      <c r="D541" s="290"/>
      <c r="E541" s="290"/>
      <c r="F541" s="292"/>
      <c r="G541" s="150"/>
      <c r="H541" s="150"/>
      <c r="I541" s="150"/>
      <c r="J541" s="150"/>
      <c r="K541" s="131">
        <f>SUM(K539:K539)</f>
        <v>33.81</v>
      </c>
      <c r="L541" s="150"/>
      <c r="M541" s="125"/>
      <c r="N541" s="127"/>
    </row>
    <row r="542" spans="2:14" ht="18.75" x14ac:dyDescent="0.2">
      <c r="B542" s="127"/>
      <c r="C542" s="289"/>
      <c r="D542" s="290"/>
      <c r="E542" s="290"/>
      <c r="F542" s="292"/>
      <c r="G542" s="150"/>
      <c r="H542" s="150"/>
      <c r="I542" s="150"/>
      <c r="J542" s="150"/>
      <c r="K542" s="142"/>
      <c r="L542" s="150"/>
      <c r="M542" s="125"/>
      <c r="N542" s="127"/>
    </row>
    <row r="543" spans="2:14" ht="18.75" x14ac:dyDescent="0.2">
      <c r="B543" s="135" t="s">
        <v>587</v>
      </c>
      <c r="C543" s="136" t="s">
        <v>113</v>
      </c>
      <c r="D543" s="137"/>
      <c r="E543" s="137"/>
      <c r="F543" s="138"/>
      <c r="G543" s="139"/>
      <c r="H543" s="139"/>
      <c r="I543" s="139"/>
      <c r="J543" s="139"/>
      <c r="K543" s="140"/>
      <c r="L543" s="139"/>
      <c r="M543" s="294" t="str">
        <f>VLOOKUP($B543,[1]APRESENTAÇÃO!$A$346:$D$478,4,FALSE)</f>
        <v>m²</v>
      </c>
      <c r="N543" s="141">
        <f>K569</f>
        <v>1115.3700000000001</v>
      </c>
    </row>
    <row r="544" spans="2:14" ht="18.75" x14ac:dyDescent="0.2">
      <c r="B544" s="297"/>
      <c r="C544" s="128" t="s">
        <v>784</v>
      </c>
      <c r="D544" s="142"/>
      <c r="E544" s="142"/>
      <c r="F544" s="142"/>
      <c r="G544" s="142"/>
      <c r="H544" s="142"/>
      <c r="I544" s="142"/>
      <c r="J544" s="128"/>
      <c r="K544" s="142"/>
      <c r="L544" s="128"/>
      <c r="M544" s="297"/>
      <c r="N544" s="298"/>
    </row>
    <row r="545" spans="2:14" ht="18.75" x14ac:dyDescent="0.2">
      <c r="B545" s="297"/>
      <c r="C545" s="126" t="s">
        <v>932</v>
      </c>
      <c r="D545" s="142"/>
      <c r="E545" s="142"/>
      <c r="F545" s="142"/>
      <c r="G545" s="142"/>
      <c r="H545" s="142"/>
      <c r="I545" s="142"/>
      <c r="J545" s="128"/>
      <c r="K545" s="142"/>
      <c r="L545" s="128"/>
      <c r="M545" s="297"/>
      <c r="N545" s="298"/>
    </row>
    <row r="546" spans="2:14" ht="18.75" x14ac:dyDescent="0.2">
      <c r="B546" s="297"/>
      <c r="C546" s="284"/>
      <c r="D546" s="142"/>
      <c r="E546" s="142"/>
      <c r="F546" s="142"/>
      <c r="G546" s="142"/>
      <c r="H546" s="142"/>
      <c r="I546" s="142"/>
      <c r="J546" s="128"/>
      <c r="K546" s="142"/>
      <c r="L546" s="128"/>
      <c r="M546" s="297"/>
      <c r="N546" s="298"/>
    </row>
    <row r="547" spans="2:14" ht="18.75" x14ac:dyDescent="0.2">
      <c r="B547" s="297"/>
      <c r="C547" s="128" t="s">
        <v>5</v>
      </c>
      <c r="D547" s="129"/>
      <c r="E547" s="129" t="s">
        <v>930</v>
      </c>
      <c r="F547" s="142" t="s">
        <v>790</v>
      </c>
      <c r="G547" s="142"/>
      <c r="H547" s="142"/>
      <c r="I547" s="142"/>
      <c r="J547" s="128"/>
      <c r="K547" s="129" t="s">
        <v>786</v>
      </c>
      <c r="L547" s="150"/>
      <c r="M547" s="297"/>
      <c r="N547" s="298"/>
    </row>
    <row r="548" spans="2:14" ht="18.75" x14ac:dyDescent="0.2">
      <c r="B548" s="297"/>
      <c r="C548" s="285" t="s">
        <v>933</v>
      </c>
      <c r="D548" s="286"/>
      <c r="E548" s="287">
        <v>9.18</v>
      </c>
      <c r="F548" s="287">
        <v>6.72</v>
      </c>
      <c r="G548" s="288"/>
      <c r="H548" s="288"/>
      <c r="I548" s="288"/>
      <c r="J548" s="288"/>
      <c r="K548" s="131">
        <f t="shared" ref="K548:K553" si="34">ROUND(PRODUCT(E548:F548),2)</f>
        <v>61.69</v>
      </c>
      <c r="L548" s="150"/>
      <c r="M548" s="297"/>
      <c r="N548" s="298"/>
    </row>
    <row r="549" spans="2:14" ht="18.75" x14ac:dyDescent="0.2">
      <c r="B549" s="297"/>
      <c r="C549" s="285" t="s">
        <v>934</v>
      </c>
      <c r="D549" s="286"/>
      <c r="E549" s="287">
        <v>17.55</v>
      </c>
      <c r="F549" s="287">
        <v>6.7</v>
      </c>
      <c r="G549" s="288"/>
      <c r="H549" s="288"/>
      <c r="I549" s="288"/>
      <c r="J549" s="288"/>
      <c r="K549" s="131">
        <f t="shared" si="34"/>
        <v>117.59</v>
      </c>
      <c r="L549" s="150"/>
      <c r="M549" s="297"/>
      <c r="N549" s="298"/>
    </row>
    <row r="550" spans="2:14" ht="18.75" x14ac:dyDescent="0.2">
      <c r="B550" s="297"/>
      <c r="C550" s="285" t="s">
        <v>935</v>
      </c>
      <c r="D550" s="286"/>
      <c r="E550" s="287">
        <v>9.1</v>
      </c>
      <c r="F550" s="287">
        <v>5.35</v>
      </c>
      <c r="G550" s="288"/>
      <c r="H550" s="288"/>
      <c r="I550" s="288"/>
      <c r="J550" s="288"/>
      <c r="K550" s="131">
        <f t="shared" si="34"/>
        <v>48.69</v>
      </c>
      <c r="L550" s="150"/>
      <c r="M550" s="297"/>
      <c r="N550" s="298"/>
    </row>
    <row r="551" spans="2:14" ht="18.75" x14ac:dyDescent="0.2">
      <c r="B551" s="297"/>
      <c r="C551" s="285" t="s">
        <v>936</v>
      </c>
      <c r="D551" s="286"/>
      <c r="E551" s="287">
        <v>7.48</v>
      </c>
      <c r="F551" s="287">
        <v>6.72</v>
      </c>
      <c r="G551" s="288"/>
      <c r="H551" s="288"/>
      <c r="I551" s="288"/>
      <c r="J551" s="288"/>
      <c r="K551" s="131">
        <f t="shared" si="34"/>
        <v>50.27</v>
      </c>
      <c r="L551" s="150"/>
      <c r="M551" s="297"/>
      <c r="N551" s="298"/>
    </row>
    <row r="552" spans="2:14" ht="18.75" x14ac:dyDescent="0.2">
      <c r="B552" s="297"/>
      <c r="C552" s="285" t="s">
        <v>937</v>
      </c>
      <c r="D552" s="286"/>
      <c r="E552" s="287">
        <v>25.12</v>
      </c>
      <c r="F552" s="287">
        <v>6.72</v>
      </c>
      <c r="G552" s="288"/>
      <c r="H552" s="288"/>
      <c r="I552" s="288"/>
      <c r="J552" s="288"/>
      <c r="K552" s="131">
        <f t="shared" si="34"/>
        <v>168.81</v>
      </c>
      <c r="L552" s="150"/>
      <c r="M552" s="297"/>
      <c r="N552" s="298"/>
    </row>
    <row r="553" spans="2:14" ht="18.75" x14ac:dyDescent="0.2">
      <c r="B553" s="297"/>
      <c r="C553" s="285" t="s">
        <v>938</v>
      </c>
      <c r="D553" s="286"/>
      <c r="E553" s="287">
        <v>10.1</v>
      </c>
      <c r="F553" s="287">
        <v>5.35</v>
      </c>
      <c r="G553" s="288"/>
      <c r="H553" s="288"/>
      <c r="I553" s="288"/>
      <c r="J553" s="288"/>
      <c r="K553" s="131">
        <f t="shared" si="34"/>
        <v>54.04</v>
      </c>
      <c r="L553" s="150"/>
      <c r="M553" s="297"/>
      <c r="N553" s="298"/>
    </row>
    <row r="554" spans="2:14" ht="18.75" x14ac:dyDescent="0.2">
      <c r="B554" s="297"/>
      <c r="C554" s="288"/>
      <c r="D554" s="288"/>
      <c r="E554" s="288"/>
      <c r="F554" s="288"/>
      <c r="G554" s="288"/>
      <c r="H554" s="288"/>
      <c r="I554" s="288"/>
      <c r="J554" s="288"/>
      <c r="K554" s="131"/>
      <c r="L554" s="150"/>
      <c r="M554" s="297"/>
      <c r="N554" s="298"/>
    </row>
    <row r="555" spans="2:14" ht="18.75" x14ac:dyDescent="0.2">
      <c r="B555" s="297"/>
      <c r="C555" s="285" t="s">
        <v>939</v>
      </c>
      <c r="D555" s="286"/>
      <c r="E555" s="287">
        <v>15.88</v>
      </c>
      <c r="F555" s="287">
        <v>3.47</v>
      </c>
      <c r="G555" s="287"/>
      <c r="H555" s="287"/>
      <c r="I555" s="287"/>
      <c r="J555" s="287"/>
      <c r="K555" s="287">
        <f>ROUND(PRODUCT(E555:F555),2)</f>
        <v>55.1</v>
      </c>
      <c r="L555" s="291"/>
      <c r="M555" s="297"/>
      <c r="N555" s="298"/>
    </row>
    <row r="556" spans="2:14" ht="18.75" x14ac:dyDescent="0.2">
      <c r="B556" s="297"/>
      <c r="C556" s="285" t="s">
        <v>940</v>
      </c>
      <c r="D556" s="286"/>
      <c r="E556" s="287">
        <v>9.4600000000000009</v>
      </c>
      <c r="F556" s="287">
        <v>5.92</v>
      </c>
      <c r="G556" s="287"/>
      <c r="H556" s="287"/>
      <c r="I556" s="287"/>
      <c r="J556" s="287"/>
      <c r="K556" s="287">
        <f>ROUND(PRODUCT(E556:F556),2)</f>
        <v>56</v>
      </c>
      <c r="L556" s="291"/>
      <c r="M556" s="297"/>
      <c r="N556" s="298"/>
    </row>
    <row r="557" spans="2:14" ht="18.75" x14ac:dyDescent="0.2">
      <c r="B557" s="297"/>
      <c r="C557" s="285" t="s">
        <v>941</v>
      </c>
      <c r="D557" s="286"/>
      <c r="E557" s="287">
        <v>36.130000000000003</v>
      </c>
      <c r="F557" s="287">
        <v>5.92</v>
      </c>
      <c r="G557" s="287"/>
      <c r="H557" s="287"/>
      <c r="I557" s="287"/>
      <c r="J557" s="287"/>
      <c r="K557" s="287">
        <f>ROUND(PRODUCT(E557:F557),2)</f>
        <v>213.89</v>
      </c>
      <c r="L557" s="291"/>
      <c r="M557" s="297"/>
      <c r="N557" s="298"/>
    </row>
    <row r="558" spans="2:14" ht="18.75" x14ac:dyDescent="0.2">
      <c r="B558" s="297"/>
      <c r="C558" s="285" t="s">
        <v>942</v>
      </c>
      <c r="D558" s="286"/>
      <c r="E558" s="287">
        <v>19.43</v>
      </c>
      <c r="F558" s="287">
        <v>5.16</v>
      </c>
      <c r="G558" s="287"/>
      <c r="H558" s="287"/>
      <c r="I558" s="287"/>
      <c r="J558" s="287"/>
      <c r="K558" s="287">
        <f>ROUND(PRODUCT(E558:F558),2)</f>
        <v>100.26</v>
      </c>
      <c r="L558" s="291"/>
      <c r="M558" s="297"/>
      <c r="N558" s="298"/>
    </row>
    <row r="559" spans="2:14" ht="18.75" x14ac:dyDescent="0.2">
      <c r="B559" s="297"/>
      <c r="C559" s="285" t="s">
        <v>943</v>
      </c>
      <c r="D559" s="286"/>
      <c r="E559" s="287">
        <v>8.2200000000000006</v>
      </c>
      <c r="F559" s="287">
        <v>2.35</v>
      </c>
      <c r="G559" s="287"/>
      <c r="H559" s="287"/>
      <c r="I559" s="287"/>
      <c r="J559" s="287"/>
      <c r="K559" s="287">
        <f>ROUND(PRODUCT(E559:F559),2)</f>
        <v>19.32</v>
      </c>
      <c r="L559" s="291"/>
      <c r="M559" s="297"/>
      <c r="N559" s="298"/>
    </row>
    <row r="560" spans="2:14" ht="18.75" x14ac:dyDescent="0.2">
      <c r="B560" s="297"/>
      <c r="C560" s="285"/>
      <c r="D560" s="286"/>
      <c r="E560" s="287"/>
      <c r="F560" s="287"/>
      <c r="G560" s="287"/>
      <c r="H560" s="287"/>
      <c r="I560" s="287"/>
      <c r="J560" s="287"/>
      <c r="K560" s="287"/>
      <c r="L560" s="291"/>
      <c r="M560" s="297"/>
      <c r="N560" s="298"/>
    </row>
    <row r="561" spans="2:14" ht="18.75" x14ac:dyDescent="0.2">
      <c r="B561" s="297"/>
      <c r="C561" s="285" t="s">
        <v>944</v>
      </c>
      <c r="D561" s="286"/>
      <c r="E561" s="287">
        <v>8.8699999999999992</v>
      </c>
      <c r="F561" s="287">
        <v>3.47</v>
      </c>
      <c r="G561" s="288"/>
      <c r="H561" s="288"/>
      <c r="I561" s="288"/>
      <c r="J561" s="288"/>
      <c r="K561" s="131">
        <f>ROUND(PRODUCT(E561:F561),2)</f>
        <v>30.78</v>
      </c>
      <c r="L561" s="150"/>
      <c r="M561" s="297"/>
      <c r="N561" s="298"/>
    </row>
    <row r="562" spans="2:14" ht="18.75" x14ac:dyDescent="0.2">
      <c r="B562" s="297"/>
      <c r="C562" s="285" t="s">
        <v>945</v>
      </c>
      <c r="D562" s="286"/>
      <c r="E562" s="287">
        <v>7.6</v>
      </c>
      <c r="F562" s="287">
        <v>3.47</v>
      </c>
      <c r="G562" s="288"/>
      <c r="H562" s="288"/>
      <c r="I562" s="288"/>
      <c r="J562" s="288"/>
      <c r="K562" s="131">
        <f t="shared" ref="K562:K567" si="35">ROUND(PRODUCT(E562:F562),2)</f>
        <v>26.37</v>
      </c>
      <c r="L562" s="150"/>
      <c r="M562" s="297"/>
      <c r="N562" s="298"/>
    </row>
    <row r="563" spans="2:14" ht="18.75" x14ac:dyDescent="0.2">
      <c r="B563" s="297"/>
      <c r="C563" s="285" t="s">
        <v>946</v>
      </c>
      <c r="D563" s="286"/>
      <c r="E563" s="287">
        <v>11.19</v>
      </c>
      <c r="F563" s="287">
        <v>3.47</v>
      </c>
      <c r="G563" s="288"/>
      <c r="H563" s="288"/>
      <c r="I563" s="288"/>
      <c r="J563" s="288"/>
      <c r="K563" s="131">
        <f t="shared" si="35"/>
        <v>38.83</v>
      </c>
      <c r="L563" s="150"/>
      <c r="M563" s="297"/>
      <c r="N563" s="298"/>
    </row>
    <row r="564" spans="2:14" ht="18.75" x14ac:dyDescent="0.2">
      <c r="B564" s="297"/>
      <c r="C564" s="285" t="s">
        <v>947</v>
      </c>
      <c r="D564" s="286"/>
      <c r="E564" s="287">
        <v>2.8</v>
      </c>
      <c r="F564" s="287">
        <v>3.47</v>
      </c>
      <c r="G564" s="288"/>
      <c r="H564" s="288"/>
      <c r="I564" s="288"/>
      <c r="J564" s="288"/>
      <c r="K564" s="131">
        <f t="shared" si="35"/>
        <v>9.7200000000000006</v>
      </c>
      <c r="L564" s="150"/>
      <c r="M564" s="297"/>
      <c r="N564" s="298"/>
    </row>
    <row r="565" spans="2:14" ht="18.75" x14ac:dyDescent="0.2">
      <c r="B565" s="297"/>
      <c r="C565" s="285" t="s">
        <v>947</v>
      </c>
      <c r="D565" s="286"/>
      <c r="E565" s="287">
        <v>10.76</v>
      </c>
      <c r="F565" s="287">
        <v>3.47</v>
      </c>
      <c r="G565" s="288"/>
      <c r="H565" s="288"/>
      <c r="I565" s="288"/>
      <c r="J565" s="288"/>
      <c r="K565" s="131">
        <f t="shared" si="35"/>
        <v>37.340000000000003</v>
      </c>
      <c r="L565" s="150"/>
      <c r="M565" s="297"/>
      <c r="N565" s="298"/>
    </row>
    <row r="566" spans="2:14" ht="18.75" x14ac:dyDescent="0.2">
      <c r="B566" s="297"/>
      <c r="C566" s="285" t="s">
        <v>948</v>
      </c>
      <c r="D566" s="286"/>
      <c r="E566" s="287">
        <v>6.72</v>
      </c>
      <c r="F566" s="287">
        <v>1.4700000000000002</v>
      </c>
      <c r="G566" s="288"/>
      <c r="H566" s="288"/>
      <c r="I566" s="288"/>
      <c r="J566" s="288"/>
      <c r="K566" s="131">
        <f t="shared" si="35"/>
        <v>9.8800000000000008</v>
      </c>
      <c r="L566" s="150"/>
      <c r="M566" s="297"/>
      <c r="N566" s="298"/>
    </row>
    <row r="567" spans="2:14" ht="18.75" x14ac:dyDescent="0.2">
      <c r="B567" s="297"/>
      <c r="C567" s="285" t="s">
        <v>949</v>
      </c>
      <c r="D567" s="286"/>
      <c r="E567" s="287">
        <v>11.42</v>
      </c>
      <c r="F567" s="287">
        <v>1.4700000000000002</v>
      </c>
      <c r="G567" s="288"/>
      <c r="H567" s="288"/>
      <c r="I567" s="288"/>
      <c r="J567" s="288"/>
      <c r="K567" s="131">
        <f t="shared" si="35"/>
        <v>16.79</v>
      </c>
      <c r="L567" s="150"/>
      <c r="M567" s="297"/>
      <c r="N567" s="298"/>
    </row>
    <row r="568" spans="2:14" ht="19.5" thickBot="1" x14ac:dyDescent="0.25">
      <c r="B568" s="297"/>
      <c r="C568" s="289"/>
      <c r="D568" s="290"/>
      <c r="E568" s="290"/>
      <c r="F568" s="292"/>
      <c r="G568" s="150"/>
      <c r="H568" s="150"/>
      <c r="I568" s="150"/>
      <c r="J568" s="150"/>
      <c r="K568" s="143"/>
      <c r="L568" s="150"/>
      <c r="M568" s="297"/>
      <c r="N568" s="298"/>
    </row>
    <row r="569" spans="2:14" ht="19.5" thickTop="1" x14ac:dyDescent="0.2">
      <c r="B569" s="297"/>
      <c r="C569" s="289"/>
      <c r="D569" s="290"/>
      <c r="E569" s="290"/>
      <c r="F569" s="292"/>
      <c r="G569" s="150"/>
      <c r="H569" s="150"/>
      <c r="I569" s="150"/>
      <c r="J569" s="150"/>
      <c r="K569" s="131">
        <f>SUM(K548:K568)</f>
        <v>1115.3700000000001</v>
      </c>
      <c r="L569" s="150"/>
      <c r="M569" s="297"/>
      <c r="N569" s="298"/>
    </row>
    <row r="570" spans="2:14" ht="18.75" x14ac:dyDescent="0.2">
      <c r="B570" s="297"/>
      <c r="C570" s="289"/>
      <c r="D570" s="290"/>
      <c r="E570" s="290"/>
      <c r="F570" s="292"/>
      <c r="G570" s="150"/>
      <c r="H570" s="150"/>
      <c r="I570" s="150"/>
      <c r="J570" s="150"/>
      <c r="K570" s="142"/>
      <c r="L570" s="150"/>
      <c r="M570" s="297"/>
      <c r="N570" s="298"/>
    </row>
    <row r="571" spans="2:14" ht="18.75" x14ac:dyDescent="0.2">
      <c r="B571" s="297"/>
      <c r="C571" s="289"/>
      <c r="D571" s="290"/>
      <c r="E571" s="290"/>
      <c r="F571" s="292"/>
      <c r="G571" s="150"/>
      <c r="H571" s="150"/>
      <c r="I571" s="150"/>
      <c r="J571" s="150"/>
      <c r="K571" s="142"/>
      <c r="L571" s="150"/>
      <c r="M571" s="297"/>
      <c r="N571" s="298"/>
    </row>
    <row r="572" spans="2:14" ht="18.75" x14ac:dyDescent="0.2">
      <c r="B572" s="135" t="s">
        <v>588</v>
      </c>
      <c r="C572" s="136" t="s">
        <v>23</v>
      </c>
      <c r="D572" s="137"/>
      <c r="E572" s="137"/>
      <c r="F572" s="138"/>
      <c r="G572" s="139"/>
      <c r="H572" s="139"/>
      <c r="I572" s="139"/>
      <c r="J572" s="139"/>
      <c r="K572" s="140"/>
      <c r="L572" s="139"/>
      <c r="M572" s="294" t="str">
        <f>VLOOKUP($B572,[1]APRESENTAÇÃO!$A$346:$D$478,4,FALSE)</f>
        <v>m²</v>
      </c>
      <c r="N572" s="141">
        <f>K577</f>
        <v>240</v>
      </c>
    </row>
    <row r="573" spans="2:14" ht="18.75" x14ac:dyDescent="0.2">
      <c r="B573" s="127"/>
      <c r="C573" s="128" t="s">
        <v>784</v>
      </c>
      <c r="D573" s="142"/>
      <c r="E573" s="142"/>
      <c r="F573" s="142"/>
      <c r="G573" s="142"/>
      <c r="H573" s="142"/>
      <c r="I573" s="142"/>
      <c r="J573" s="128"/>
      <c r="K573" s="142"/>
      <c r="L573" s="128"/>
      <c r="M573" s="125"/>
      <c r="N573" s="127"/>
    </row>
    <row r="574" spans="2:14" ht="18.75" x14ac:dyDescent="0.2">
      <c r="B574" s="127"/>
      <c r="C574" s="126" t="s">
        <v>954</v>
      </c>
      <c r="D574" s="142"/>
      <c r="E574" s="142"/>
      <c r="F574" s="142"/>
      <c r="G574" s="142"/>
      <c r="H574" s="142"/>
      <c r="I574" s="142"/>
      <c r="J574" s="128"/>
      <c r="K574" s="142"/>
      <c r="L574" s="128"/>
      <c r="M574" s="125"/>
      <c r="N574" s="127"/>
    </row>
    <row r="575" spans="2:14" ht="18.75" x14ac:dyDescent="0.2">
      <c r="B575" s="127"/>
      <c r="C575" s="284"/>
      <c r="D575" s="142"/>
      <c r="E575" s="142"/>
      <c r="F575" s="142"/>
      <c r="G575" s="142"/>
      <c r="H575" s="142"/>
      <c r="I575" s="142"/>
      <c r="J575" s="128"/>
      <c r="K575" s="142"/>
      <c r="L575" s="128"/>
      <c r="M575" s="125"/>
      <c r="N575" s="127"/>
    </row>
    <row r="576" spans="2:14" ht="18.75" x14ac:dyDescent="0.2">
      <c r="B576" s="127"/>
      <c r="C576" s="128" t="s">
        <v>5</v>
      </c>
      <c r="D576" s="301" t="s">
        <v>929</v>
      </c>
      <c r="E576" s="301" t="s">
        <v>790</v>
      </c>
      <c r="F576" s="299" t="s">
        <v>931</v>
      </c>
      <c r="G576" s="124"/>
      <c r="H576" s="142"/>
      <c r="I576" s="142"/>
      <c r="J576" s="128"/>
      <c r="K576" s="129" t="s">
        <v>786</v>
      </c>
      <c r="L576" s="150"/>
      <c r="M576" s="125"/>
      <c r="N576" s="127"/>
    </row>
    <row r="577" spans="2:14" ht="18.75" x14ac:dyDescent="0.2">
      <c r="B577" s="127"/>
      <c r="C577" s="285" t="s">
        <v>953</v>
      </c>
      <c r="D577" s="302">
        <v>15</v>
      </c>
      <c r="E577" s="303">
        <v>4</v>
      </c>
      <c r="F577" s="300">
        <v>4</v>
      </c>
      <c r="G577" s="124"/>
      <c r="H577" s="288"/>
      <c r="I577" s="288"/>
      <c r="J577" s="288"/>
      <c r="K577" s="131">
        <f>ROUND(PRODUCT(D577:F577),2)</f>
        <v>240</v>
      </c>
      <c r="L577" s="150"/>
      <c r="M577" s="125"/>
      <c r="N577" s="127"/>
    </row>
    <row r="578" spans="2:14" ht="19.5" thickBot="1" x14ac:dyDescent="0.25">
      <c r="B578" s="127"/>
      <c r="C578" s="289"/>
      <c r="D578" s="290"/>
      <c r="E578" s="290"/>
      <c r="F578" s="292"/>
      <c r="G578" s="150"/>
      <c r="H578" s="150"/>
      <c r="I578" s="150"/>
      <c r="J578" s="150"/>
      <c r="K578" s="143"/>
      <c r="L578" s="150"/>
      <c r="M578" s="125"/>
      <c r="N578" s="127"/>
    </row>
    <row r="579" spans="2:14" ht="19.5" thickTop="1" x14ac:dyDescent="0.2">
      <c r="B579" s="127"/>
      <c r="C579" s="289"/>
      <c r="D579" s="290"/>
      <c r="E579" s="290"/>
      <c r="F579" s="292"/>
      <c r="G579" s="150"/>
      <c r="H579" s="150"/>
      <c r="I579" s="150"/>
      <c r="J579" s="150"/>
      <c r="K579" s="131">
        <f>SUM(K577:K577)</f>
        <v>240</v>
      </c>
      <c r="L579" s="150"/>
      <c r="M579" s="125"/>
      <c r="N579" s="127"/>
    </row>
    <row r="580" spans="2:14" ht="18.75" x14ac:dyDescent="0.2">
      <c r="B580" s="127"/>
      <c r="C580" s="289"/>
      <c r="D580" s="290"/>
      <c r="E580" s="290"/>
      <c r="F580" s="292"/>
      <c r="G580" s="150"/>
      <c r="H580" s="150"/>
      <c r="I580" s="150"/>
      <c r="J580" s="150"/>
      <c r="K580" s="142"/>
      <c r="L580" s="150"/>
      <c r="M580" s="125"/>
      <c r="N580" s="127"/>
    </row>
    <row r="581" spans="2:14" ht="18.75" x14ac:dyDescent="0.2">
      <c r="B581" s="135" t="s">
        <v>589</v>
      </c>
      <c r="C581" s="136" t="s">
        <v>25</v>
      </c>
      <c r="D581" s="137"/>
      <c r="E581" s="137"/>
      <c r="F581" s="138"/>
      <c r="G581" s="139"/>
      <c r="H581" s="139"/>
      <c r="I581" s="139"/>
      <c r="J581" s="139"/>
      <c r="K581" s="140"/>
      <c r="L581" s="139"/>
      <c r="M581" s="294" t="str">
        <f>VLOOKUP($B581,[1]APRESENTAÇÃO!$A$346:$D$478,4,FALSE)</f>
        <v>kg</v>
      </c>
      <c r="N581" s="141">
        <f>K586</f>
        <v>240</v>
      </c>
    </row>
    <row r="582" spans="2:14" ht="18.75" x14ac:dyDescent="0.2">
      <c r="B582" s="127"/>
      <c r="C582" s="128" t="s">
        <v>784</v>
      </c>
      <c r="D582" s="142"/>
      <c r="E582" s="142"/>
      <c r="F582" s="142"/>
      <c r="G582" s="142"/>
      <c r="H582" s="142"/>
      <c r="I582" s="142"/>
      <c r="J582" s="128"/>
      <c r="K582" s="142"/>
      <c r="L582" s="128"/>
      <c r="M582" s="125"/>
      <c r="N582" s="127"/>
    </row>
    <row r="583" spans="2:14" ht="18.75" x14ac:dyDescent="0.2">
      <c r="B583" s="127"/>
      <c r="C583" s="126" t="s">
        <v>954</v>
      </c>
      <c r="D583" s="142"/>
      <c r="E583" s="142"/>
      <c r="F583" s="142"/>
      <c r="G583" s="142"/>
      <c r="H583" s="142"/>
      <c r="I583" s="142"/>
      <c r="J583" s="128"/>
      <c r="K583" s="142"/>
      <c r="L583" s="128"/>
      <c r="M583" s="125"/>
      <c r="N583" s="127"/>
    </row>
    <row r="584" spans="2:14" ht="18.75" x14ac:dyDescent="0.2">
      <c r="B584" s="127"/>
      <c r="C584" s="284"/>
      <c r="D584" s="142"/>
      <c r="E584" s="142"/>
      <c r="F584" s="142"/>
      <c r="G584" s="142"/>
      <c r="H584" s="142"/>
      <c r="I584" s="142"/>
      <c r="J584" s="128"/>
      <c r="K584" s="142"/>
      <c r="L584" s="128"/>
      <c r="M584" s="125"/>
      <c r="N584" s="127"/>
    </row>
    <row r="585" spans="2:14" ht="18.75" x14ac:dyDescent="0.2">
      <c r="B585" s="127"/>
      <c r="C585" s="128" t="s">
        <v>5</v>
      </c>
      <c r="D585" s="301" t="s">
        <v>929</v>
      </c>
      <c r="E585" s="301" t="s">
        <v>790</v>
      </c>
      <c r="F585" s="299" t="s">
        <v>931</v>
      </c>
      <c r="G585" s="124"/>
      <c r="H585" s="142"/>
      <c r="I585" s="142"/>
      <c r="J585" s="128"/>
      <c r="K585" s="129" t="s">
        <v>786</v>
      </c>
      <c r="L585" s="150"/>
      <c r="M585" s="125"/>
      <c r="N585" s="127"/>
    </row>
    <row r="586" spans="2:14" ht="18.75" x14ac:dyDescent="0.2">
      <c r="B586" s="127"/>
      <c r="C586" s="285" t="s">
        <v>953</v>
      </c>
      <c r="D586" s="302">
        <v>15</v>
      </c>
      <c r="E586" s="303">
        <v>4</v>
      </c>
      <c r="F586" s="300">
        <v>4</v>
      </c>
      <c r="G586" s="124"/>
      <c r="H586" s="288"/>
      <c r="I586" s="288"/>
      <c r="J586" s="288"/>
      <c r="K586" s="131">
        <f>ROUND(PRODUCT(D586:F586),2)</f>
        <v>240</v>
      </c>
      <c r="L586" s="150"/>
      <c r="M586" s="125"/>
      <c r="N586" s="127"/>
    </row>
    <row r="587" spans="2:14" ht="19.5" thickBot="1" x14ac:dyDescent="0.25">
      <c r="B587" s="127"/>
      <c r="C587" s="289"/>
      <c r="D587" s="290"/>
      <c r="E587" s="290"/>
      <c r="F587" s="292"/>
      <c r="G587" s="150"/>
      <c r="H587" s="150"/>
      <c r="I587" s="150"/>
      <c r="J587" s="150"/>
      <c r="K587" s="143"/>
      <c r="L587" s="150"/>
      <c r="M587" s="125"/>
      <c r="N587" s="127"/>
    </row>
    <row r="588" spans="2:14" ht="19.5" thickTop="1" x14ac:dyDescent="0.2">
      <c r="B588" s="127"/>
      <c r="C588" s="289"/>
      <c r="D588" s="290"/>
      <c r="E588" s="290"/>
      <c r="F588" s="292"/>
      <c r="G588" s="150"/>
      <c r="H588" s="150"/>
      <c r="I588" s="150"/>
      <c r="J588" s="150"/>
      <c r="K588" s="131">
        <f>SUM(K586:K586)</f>
        <v>240</v>
      </c>
      <c r="L588" s="150"/>
      <c r="M588" s="125"/>
      <c r="N588" s="127"/>
    </row>
    <row r="589" spans="2:14" ht="18.75" x14ac:dyDescent="0.2">
      <c r="B589" s="127"/>
      <c r="C589" s="289"/>
      <c r="D589" s="290"/>
      <c r="E589" s="290"/>
      <c r="F589" s="292"/>
      <c r="G589" s="150"/>
      <c r="H589" s="150"/>
      <c r="I589" s="150"/>
      <c r="J589" s="150"/>
      <c r="K589" s="142"/>
      <c r="L589" s="150"/>
      <c r="M589" s="125"/>
      <c r="N589" s="127"/>
    </row>
  </sheetData>
  <mergeCells count="4">
    <mergeCell ref="B3:N3"/>
    <mergeCell ref="C4:L4"/>
    <mergeCell ref="C5:L5"/>
    <mergeCell ref="C496:L496"/>
  </mergeCells>
  <phoneticPr fontId="16" type="noConversion"/>
  <pageMargins left="0.51181102362204722" right="0.51181102362204722" top="0.55118110236220474" bottom="0.43307086614173229" header="0.31496062992125984" footer="0.31496062992125984"/>
  <pageSetup paperSize="9" scale="33" fitToHeight="0" orientation="portrait" horizontalDpi="4294967293" r:id="rId1"/>
  <headerFooter>
    <oddHeader>&amp;C&amp;G</oddHeader>
    <oddFooter>&amp;C&amp;"Arial,Normal"&amp;8&amp;P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608A8-C2A4-4B6D-923E-744E860FF9FB}">
  <sheetPr>
    <pageSetUpPr fitToPage="1"/>
  </sheetPr>
  <dimension ref="A1:G18"/>
  <sheetViews>
    <sheetView workbookViewId="0">
      <selection activeCell="G18" sqref="G18"/>
    </sheetView>
  </sheetViews>
  <sheetFormatPr defaultColWidth="8.85546875" defaultRowHeight="15" x14ac:dyDescent="0.25"/>
  <cols>
    <col min="1" max="1" width="15.140625" style="69" bestFit="1" customWidth="1"/>
    <col min="2" max="2" width="15.140625" style="69" customWidth="1"/>
    <col min="3" max="3" width="39.85546875" style="69" customWidth="1"/>
    <col min="4" max="4" width="8.85546875" style="69"/>
    <col min="5" max="7" width="11.28515625" style="69" bestFit="1" customWidth="1"/>
    <col min="8" max="16384" width="8.85546875" style="69"/>
  </cols>
  <sheetData>
    <row r="1" spans="1:7" s="96" customFormat="1" ht="35.25" customHeight="1" x14ac:dyDescent="0.2">
      <c r="A1" s="304" t="s">
        <v>778</v>
      </c>
      <c r="B1" s="317" t="s">
        <v>779</v>
      </c>
      <c r="C1" s="317"/>
      <c r="D1" s="317"/>
      <c r="E1" s="317"/>
      <c r="F1" s="317"/>
      <c r="G1" s="318"/>
    </row>
    <row r="2" spans="1:7" s="96" customFormat="1" ht="21" x14ac:dyDescent="0.2">
      <c r="A2" s="305" t="s">
        <v>780</v>
      </c>
      <c r="B2" s="308" t="s">
        <v>918</v>
      </c>
      <c r="C2" s="98"/>
      <c r="D2" s="99"/>
      <c r="E2" s="100"/>
      <c r="F2" s="100"/>
      <c r="G2" s="102"/>
    </row>
    <row r="3" spans="1:7" s="96" customFormat="1" ht="19.5" customHeight="1" x14ac:dyDescent="0.2">
      <c r="A3" s="319" t="s">
        <v>955</v>
      </c>
      <c r="B3" s="320"/>
      <c r="C3" s="320"/>
      <c r="D3" s="320"/>
      <c r="E3" s="320"/>
      <c r="F3" s="320"/>
      <c r="G3" s="321"/>
    </row>
    <row r="4" spans="1:7" ht="30" x14ac:dyDescent="0.25">
      <c r="A4" s="306" t="s">
        <v>752</v>
      </c>
      <c r="B4" s="306" t="s">
        <v>956</v>
      </c>
      <c r="C4" s="66" t="s">
        <v>753</v>
      </c>
      <c r="D4" s="67" t="s">
        <v>754</v>
      </c>
      <c r="E4" s="68" t="s">
        <v>755</v>
      </c>
      <c r="F4" s="307" t="s">
        <v>756</v>
      </c>
      <c r="G4" s="68" t="s">
        <v>757</v>
      </c>
    </row>
    <row r="5" spans="1:7" x14ac:dyDescent="0.25">
      <c r="A5" s="75" t="s">
        <v>758</v>
      </c>
      <c r="B5" s="76"/>
      <c r="C5" s="77" t="s">
        <v>772</v>
      </c>
      <c r="D5" s="78" t="s">
        <v>759</v>
      </c>
      <c r="E5" s="79"/>
      <c r="F5" s="80" t="s">
        <v>760</v>
      </c>
      <c r="G5" s="79" t="s">
        <v>761</v>
      </c>
    </row>
    <row r="6" spans="1:7" x14ac:dyDescent="0.25">
      <c r="A6" s="70" t="s">
        <v>767</v>
      </c>
      <c r="B6" s="70" t="s">
        <v>762</v>
      </c>
      <c r="C6" s="71" t="s">
        <v>763</v>
      </c>
      <c r="D6" s="72" t="s">
        <v>764</v>
      </c>
      <c r="E6" s="73">
        <v>3</v>
      </c>
      <c r="F6" s="86">
        <v>10.38</v>
      </c>
      <c r="G6" s="73">
        <f>ROUND(E6*F6,2)</f>
        <v>31.14</v>
      </c>
    </row>
    <row r="7" spans="1:7" x14ac:dyDescent="0.25">
      <c r="A7" s="70" t="s">
        <v>767</v>
      </c>
      <c r="B7" s="70" t="s">
        <v>765</v>
      </c>
      <c r="C7" s="71" t="s">
        <v>766</v>
      </c>
      <c r="D7" s="72" t="s">
        <v>764</v>
      </c>
      <c r="E7" s="73">
        <v>3</v>
      </c>
      <c r="F7" s="86">
        <v>8.5299999999999994</v>
      </c>
      <c r="G7" s="73">
        <f t="shared" ref="G7:G10" si="0">ROUND(E7*F7,2)</f>
        <v>25.59</v>
      </c>
    </row>
    <row r="8" spans="1:7" ht="45" x14ac:dyDescent="0.25">
      <c r="A8" s="70" t="s">
        <v>767</v>
      </c>
      <c r="B8" s="70" t="s">
        <v>770</v>
      </c>
      <c r="C8" s="71" t="str">
        <f>VLOOKUP($B8,[2]Insumos!$A:$D,2,FALSE)</f>
        <v>Madeira serrada em cambará, cedrinho, cumaru, eucalipto-citriodora, eucalipto-saligna, garapa, tuari, (viga de 6 x 12cm)</v>
      </c>
      <c r="D8" s="72" t="s">
        <v>768</v>
      </c>
      <c r="E8" s="73">
        <f>0.0352</f>
        <v>3.5200000000000002E-2</v>
      </c>
      <c r="F8" s="86">
        <v>3455.23</v>
      </c>
      <c r="G8" s="73">
        <f t="shared" si="0"/>
        <v>121.62</v>
      </c>
    </row>
    <row r="9" spans="1:7" x14ac:dyDescent="0.25">
      <c r="A9" s="276" t="s">
        <v>922</v>
      </c>
      <c r="B9" s="70" t="s">
        <v>923</v>
      </c>
      <c r="C9" s="71" t="s">
        <v>924</v>
      </c>
      <c r="D9" s="72" t="s">
        <v>759</v>
      </c>
      <c r="E9" s="73">
        <v>0.2</v>
      </c>
      <c r="F9" s="86">
        <v>212.71</v>
      </c>
      <c r="G9" s="73">
        <f t="shared" ref="G9" si="1">ROUND(E9*F9,2)</f>
        <v>42.54</v>
      </c>
    </row>
    <row r="10" spans="1:7" ht="45" x14ac:dyDescent="0.25">
      <c r="A10" s="276" t="s">
        <v>927</v>
      </c>
      <c r="B10" s="70" t="s">
        <v>925</v>
      </c>
      <c r="C10" s="71" t="s">
        <v>926</v>
      </c>
      <c r="D10" s="72" t="s">
        <v>769</v>
      </c>
      <c r="E10" s="73">
        <v>0.2</v>
      </c>
      <c r="F10" s="86">
        <v>162.66999999999999</v>
      </c>
      <c r="G10" s="73">
        <f t="shared" si="0"/>
        <v>32.53</v>
      </c>
    </row>
    <row r="11" spans="1:7" x14ac:dyDescent="0.25">
      <c r="A11" s="81"/>
      <c r="B11" s="81"/>
      <c r="C11" s="82"/>
      <c r="D11" s="83"/>
      <c r="E11" s="84"/>
      <c r="F11" s="84"/>
      <c r="G11" s="84"/>
    </row>
    <row r="12" spans="1:7" x14ac:dyDescent="0.25">
      <c r="F12" s="85" t="s">
        <v>771</v>
      </c>
      <c r="G12" s="69">
        <f>TRUNC((G6+G7)*0.9778,2)</f>
        <v>55.47</v>
      </c>
    </row>
    <row r="13" spans="1:7" x14ac:dyDescent="0.25">
      <c r="G13" s="74"/>
    </row>
    <row r="14" spans="1:7" x14ac:dyDescent="0.25">
      <c r="F14" s="85" t="s">
        <v>774</v>
      </c>
      <c r="G14" s="88">
        <f>SUM(G6:G13)</f>
        <v>308.89</v>
      </c>
    </row>
    <row r="15" spans="1:7" x14ac:dyDescent="0.25">
      <c r="G15" s="88"/>
    </row>
    <row r="16" spans="1:7" x14ac:dyDescent="0.25">
      <c r="F16" s="85" t="s">
        <v>775</v>
      </c>
      <c r="G16" s="88">
        <f>-ROUND(G14*(15.34%),2)</f>
        <v>-47.38</v>
      </c>
    </row>
    <row r="17" spans="6:7" x14ac:dyDescent="0.25">
      <c r="F17" s="87"/>
      <c r="G17" s="88"/>
    </row>
    <row r="18" spans="6:7" x14ac:dyDescent="0.25">
      <c r="F18" s="85" t="s">
        <v>773</v>
      </c>
      <c r="G18" s="88">
        <f>G14+G16</f>
        <v>261.51</v>
      </c>
    </row>
  </sheetData>
  <mergeCells count="2">
    <mergeCell ref="B1:G1"/>
    <mergeCell ref="A3:G3"/>
  </mergeCells>
  <pageMargins left="0.51181102362204722" right="0.51181102362204722" top="0.78740157480314965" bottom="0.78740157480314965" header="0.31496062992125984" footer="0.31496062992125984"/>
  <pageSetup paperSize="9" scale="83" fitToHeight="0" orientation="portrait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23e9c9-46f8-4fef-a1e5-8c72d82ad3b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63FEA072D6584DB8DFEE520B2C5465" ma:contentTypeVersion="15" ma:contentTypeDescription="Crie um novo documento." ma:contentTypeScope="" ma:versionID="ac5dac10e2fd1fe9c0d6dc476485490b">
  <xsd:schema xmlns:xsd="http://www.w3.org/2001/XMLSchema" xmlns:xs="http://www.w3.org/2001/XMLSchema" xmlns:p="http://schemas.microsoft.com/office/2006/metadata/properties" xmlns:ns2="ddc552bb-ef85-4e21-bcf1-5d3ca80893b4" xmlns:ns3="4023e9c9-46f8-4fef-a1e5-8c72d82ad3b5" targetNamespace="http://schemas.microsoft.com/office/2006/metadata/properties" ma:root="true" ma:fieldsID="269ff64887121b5af6829bc12d19a81f" ns2:_="" ns3:_="">
    <xsd:import namespace="ddc552bb-ef85-4e21-bcf1-5d3ca80893b4"/>
    <xsd:import namespace="4023e9c9-46f8-4fef-a1e5-8c72d82ad3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c552bb-ef85-4e21-bcf1-5d3ca80893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23e9c9-46f8-4fef-a1e5-8c72d82ad3b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7e7ac5c-f3a8-4dab-95e5-a86d9b0c58d6}" ma:internalName="TaxCatchAll" ma:showField="CatchAllData" ma:web="4023e9c9-46f8-4fef-a1e5-8c72d82ad3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D99677-D09D-4C2D-9CE7-D0B731D13E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E9D94F-7A77-4A62-86F7-78124D9865DB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4023e9c9-46f8-4fef-a1e5-8c72d82ad3b5"/>
    <ds:schemaRef ds:uri="ddc552bb-ef85-4e21-bcf1-5d3ca80893b4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3295CCF-96F9-42AF-AED3-2183D9AC69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c552bb-ef85-4e21-bcf1-5d3ca80893b4"/>
    <ds:schemaRef ds:uri="4023e9c9-46f8-4fef-a1e5-8c72d82ad3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APRESENTAÇÃO</vt:lpstr>
      <vt:lpstr>MEMÓRIA DE CÁLCULO</vt:lpstr>
      <vt:lpstr>COMPOSIÇÃO</vt:lpstr>
      <vt:lpstr>APRESENTAÇÃO!Area_de_impressao</vt:lpstr>
      <vt:lpstr>COMPOSIÇÃO!Area_de_impressao</vt:lpstr>
      <vt:lpstr>'MEMÓRIA DE CÁLCULO'!Area_de_impressao</vt:lpstr>
      <vt:lpstr>APRESENTAÇÃO!Titulos_de_impressao</vt:lpstr>
      <vt:lpstr>'MEMÓRIA DE CÁLCULO'!Titulos_de_impressao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Ostronoff</dc:creator>
  <cp:lastModifiedBy>Carlos Eduardo Zem</cp:lastModifiedBy>
  <cp:lastPrinted>2025-05-13T17:28:47Z</cp:lastPrinted>
  <dcterms:created xsi:type="dcterms:W3CDTF">2023-01-20T13:54:52Z</dcterms:created>
  <dcterms:modified xsi:type="dcterms:W3CDTF">2025-07-02T13:24:08Z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0x0101004063FEA072D6584DB8DFEE520B2C5465</vt:lpwstr>
  </property>
</Properties>
</file>